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hsprojects.sharepoint.com/sites/d66cbbe2-eb58-4a41-ba09-b42bc0db542e/Shared Documents/1391 - UKBIC Environmental Permitting Support/Working documents/Application Documents/"/>
    </mc:Choice>
  </mc:AlternateContent>
  <xr:revisionPtr revIDLastSave="151" documentId="8_{37AD0D1A-4FEE-4CAD-A9B4-8C446B244FAD}" xr6:coauthVersionLast="47" xr6:coauthVersionMax="47" xr10:uidLastSave="{8738C8F6-EB49-41CB-A357-6E2709B826F7}"/>
  <bookViews>
    <workbookView xWindow="28680" yWindow="-120" windowWidth="29040" windowHeight="15720" xr2:uid="{00000000-000D-0000-FFFF-FFFF00000000}"/>
  </bookViews>
  <sheets>
    <sheet name="Data" sheetId="1" r:id="rId1"/>
    <sheet name="Point Source Calc (O1)" sheetId="4" r:id="rId2"/>
    <sheet name="Fugitive Emissions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3" l="1"/>
  <c r="L4" i="3"/>
  <c r="H4" i="3"/>
  <c r="C4" i="4" l="1"/>
  <c r="C6" i="4" s="1"/>
  <c r="B11" i="3"/>
  <c r="B4" i="3"/>
  <c r="J4" i="3"/>
  <c r="F4" i="3"/>
  <c r="I6" i="1" l="1"/>
  <c r="D4" i="3" s="1"/>
  <c r="N3" i="3" s="1"/>
  <c r="B9" i="3" s="1"/>
  <c r="H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tc={197017F4-2C08-4931-9C3F-785AE8D7474E}</author>
    <author>tc={39ECF3B4-80B0-4224-ACF3-5BDCFF995BFD}</author>
    <author>tc={C6C3FD11-64B1-4CF3-A9E4-02D3A7DB8E51}</author>
  </authors>
  <commentList>
    <comment ref="D5" authorId="0" shapeId="0" xr:uid="{197017F4-2C08-4931-9C3F-785AE8D7474E}">
      <text>
        <t>[Threaded comment]
Your version of Excel allows you to read this threaded comment; however, any edits to it will get removed if the file is opened in a newer version of Excel. Learn more: https://go.microsoft.com/fwlink/?linkid=870924
Comment:
    UKBIC demonstrated through the BAT assessment, conducted during the permit variation, that solvent recovery is not technically or economically feasible on site.</t>
      </text>
    </comment>
    <comment ref="D6" authorId="1" shapeId="0" xr:uid="{39ECF3B4-80B0-4224-ACF3-5BDCFF995BFD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data requires a calculation to determine the the mass emission (kg) per desired timeframe being discharged from site through the abatement system stack. 
See Point Source Calc (O1) Tab</t>
      </text>
    </comment>
    <comment ref="D7" authorId="2" shapeId="0" xr:uid="{C6C3FD11-64B1-4CF3-A9E4-02D3A7DB8E51}">
      <text>
        <t>[Threaded comment]
Your version of Excel allows you to read this threaded comment; however, any edits to it will get removed if the file is opened in a newer version of Excel. Learn more: https://go.microsoft.com/fwlink/?linkid=870924
Comment:
    No water based washing process on site for solvents to be lost in.</t>
      </text>
    </comment>
  </commentList>
</comments>
</file>

<file path=xl/sharedStrings.xml><?xml version="1.0" encoding="utf-8"?>
<sst xmlns="http://schemas.openxmlformats.org/spreadsheetml/2006/main" count="68" uniqueCount="52">
  <si>
    <t>Solvent Management Plan</t>
  </si>
  <si>
    <t>I1</t>
  </si>
  <si>
    <t>Purchased and Solvents Used</t>
  </si>
  <si>
    <t>I2</t>
  </si>
  <si>
    <t>Recovered Solvent / re-used in Process</t>
  </si>
  <si>
    <t>O1</t>
  </si>
  <si>
    <t>O2</t>
  </si>
  <si>
    <t>Solvents Lost in Water</t>
  </si>
  <si>
    <t>O3</t>
  </si>
  <si>
    <t>Residual VOC in Products</t>
  </si>
  <si>
    <t>Not Applicable</t>
  </si>
  <si>
    <t>O4</t>
  </si>
  <si>
    <t>Insignificant</t>
  </si>
  <si>
    <t>O5</t>
  </si>
  <si>
    <t>O6</t>
  </si>
  <si>
    <t>O7</t>
  </si>
  <si>
    <t>Solvent sold to third parties</t>
  </si>
  <si>
    <t>O8</t>
  </si>
  <si>
    <t>Low Value Solvents sent for Recycling</t>
  </si>
  <si>
    <t>O9</t>
  </si>
  <si>
    <t>Organic Solvents Released (Spills, leaks etc.)</t>
  </si>
  <si>
    <t>-</t>
  </si>
  <si>
    <t>=</t>
  </si>
  <si>
    <t>Kg</t>
  </si>
  <si>
    <t>Fugitive Emission Value</t>
  </si>
  <si>
    <t>F</t>
  </si>
  <si>
    <t>X</t>
  </si>
  <si>
    <t>+</t>
  </si>
  <si>
    <t>Emissions in Waste Gases</t>
  </si>
  <si>
    <t>Example DATA. (kg)</t>
  </si>
  <si>
    <t>Not applicable</t>
  </si>
  <si>
    <t>Inputs of organic solvents</t>
  </si>
  <si>
    <t>Outputs of organic solvents</t>
  </si>
  <si>
    <t xml:space="preserve">Venting from Store </t>
  </si>
  <si>
    <t>Loss from emergency vent</t>
  </si>
  <si>
    <t>Vented losses during emergency release from abatement system divert</t>
  </si>
  <si>
    <t>Required Timeframe (hours)</t>
  </si>
  <si>
    <t>Mass emissions of solvent in desired time window (kg)</t>
  </si>
  <si>
    <t>Determined through waste KPI data</t>
  </si>
  <si>
    <t>Figures from purchasing, minus stock on site</t>
  </si>
  <si>
    <t>Estimated on the basis of reported leaks and spills.</t>
  </si>
  <si>
    <t>In Waste shipped from site</t>
  </si>
  <si>
    <t>Destroyed in on site abatement</t>
  </si>
  <si>
    <t>Fugitive Solvent Emissions</t>
  </si>
  <si>
    <t>For guidance on Solvent Management Plans, see Annex III (Page 44) of the 'Environmental Permitting Guidance: The Solvent Emissions Directive' - link https://assets.publishing.service.gov.uk/media/5a78e2dee5274a2acd18a8c6/pb13637-ep2010solvents.pdf</t>
  </si>
  <si>
    <t>Measured Volumetric Flow rate (m3/hr)</t>
  </si>
  <si>
    <t>Measured Emissions Concentration (mg/m3)</t>
  </si>
  <si>
    <t>Mass Emission Rate  (kg /hr)</t>
  </si>
  <si>
    <t>&lt;- Input data</t>
  </si>
  <si>
    <t>&lt;- Auto calculated</t>
  </si>
  <si>
    <t>Derived from MCERTS monitoring data (A1 &amp; A2) and extrapolated for the timeframe that solvent is released from site.</t>
  </si>
  <si>
    <t>Solvent captured by acivtaed carbon or oxidised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</si>
</sst>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2" fillId="0" borderId="12" xfId="0" applyFont="1" applyBorder="1"/>
    <xf numFmtId="0" fontId="0" fillId="0" borderId="18" xfId="0" applyBorder="1"/>
    <xf numFmtId="0" fontId="0" fillId="0" borderId="19" xfId="0" applyBorder="1"/>
    <xf numFmtId="0" fontId="11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38100</xdr:rowOff>
    </xdr:from>
    <xdr:to>
      <xdr:col>10</xdr:col>
      <xdr:colOff>0</xdr:colOff>
      <xdr:row>17</xdr:row>
      <xdr:rowOff>57150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0" y="5048250"/>
          <a:ext cx="4800600" cy="78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Note: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Fugitive emissions should be at or below 20% according to the guidance.  </a:t>
          </a:r>
          <a:endParaRPr lang="en-GB"/>
        </a:p>
      </xdr:txBody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20</xdr:col>
      <xdr:colOff>15240</xdr:colOff>
      <xdr:row>33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F1A64A-A83E-4A90-8B46-DEB62887D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267075"/>
          <a:ext cx="5495925" cy="5572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n Evans" id="{3D358B43-FE2E-4463-8AEA-A7EFB2A12470}" userId="S::dan.evans@ehsprojects.co.uk::e6f736bb-f10b-4ee7-b089-4d3eecf1f77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C73F11-AD76-497C-BE06-99806AA26077}" name="Table1" displayName="Table1" ref="B2:C6" headerRowCount="0" totalsRowShown="0">
  <tableColumns count="2">
    <tableColumn id="1" xr3:uid="{CBF3350B-9C30-485F-8E2C-6EC24D4ADE2C}" name="Column1"/>
    <tableColumn id="2" xr3:uid="{51CFF7F5-9E7C-4E84-8ADD-2425CD36E21B}" name="Column2" dataDxfId="0">
      <calculatedColumnFormula>(C3/1000000)*C4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" dT="2025-05-08T12:37:42.62" personId="{3D358B43-FE2E-4463-8AEA-A7EFB2A12470}" id="{197017F4-2C08-4931-9C3F-785AE8D7474E}">
    <text>UKBIC demonstrated through the BAT assessment, conducted during the permit variation, that solvent recovery is not technically or economically feasible on site.</text>
  </threadedComment>
  <threadedComment ref="D6" dT="2025-05-08T12:48:51.88" personId="{3D358B43-FE2E-4463-8AEA-A7EFB2A12470}" id="{39ECF3B4-80B0-4224-ACF3-5BDCFF995BFD}">
    <text>This data requires a calculation to determine the the mass emission (kg) per desired timeframe being discharged from site through the abatement system stack. 
See Point Source Calc (O1) Tab</text>
  </threadedComment>
  <threadedComment ref="D7" dT="2025-05-08T12:52:35.69" personId="{3D358B43-FE2E-4463-8AEA-A7EFB2A12470}" id="{C6C3FD11-64B1-4CF3-A9E4-02D3A7DB8E51}">
    <text>No water based washing process on site for solvents to be lost in.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ssets.publishing.service.gov.uk/media/5a78e2dee5274a2acd18a8c6/pb13637-ep2010solvents.pdf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zoomScale="80" zoomScaleNormal="80" workbookViewId="0">
      <selection activeCell="L14" sqref="L14"/>
    </sheetView>
  </sheetViews>
  <sheetFormatPr defaultColWidth="9.109375" defaultRowHeight="30.75" customHeight="1" x14ac:dyDescent="0.3"/>
  <cols>
    <col min="1" max="1" width="16.77734375" style="1" bestFit="1" customWidth="1"/>
    <col min="2" max="2" width="3.44140625" style="1" bestFit="1" customWidth="1"/>
    <col min="3" max="3" width="39.5546875" style="1" customWidth="1"/>
    <col min="4" max="4" width="26.88671875" style="2" customWidth="1"/>
    <col min="5" max="5" width="15.88671875" style="2" customWidth="1"/>
    <col min="6" max="6" width="10.33203125" style="2" customWidth="1"/>
    <col min="7" max="8" width="10.88671875" style="2" customWidth="1"/>
    <col min="9" max="9" width="34.44140625" style="3" customWidth="1"/>
    <col min="10" max="10" width="18.6640625" style="2" customWidth="1"/>
    <col min="11" max="11" width="9.109375" style="2"/>
    <col min="12" max="12" width="22.88671875" style="2" customWidth="1"/>
    <col min="13" max="14" width="9.109375" style="2"/>
    <col min="15" max="16384" width="9.109375" style="1"/>
  </cols>
  <sheetData>
    <row r="1" spans="1:10" ht="30.75" customHeight="1" x14ac:dyDescent="0.3">
      <c r="A1" s="28" t="s">
        <v>44</v>
      </c>
      <c r="B1" s="28"/>
      <c r="C1" s="28"/>
      <c r="D1" s="28"/>
      <c r="E1" s="28"/>
      <c r="F1" s="28"/>
      <c r="G1" s="28"/>
      <c r="H1" s="28"/>
      <c r="I1" s="28"/>
    </row>
    <row r="2" spans="1:10" ht="30.75" customHeight="1" x14ac:dyDescent="0.3">
      <c r="A2" s="28"/>
      <c r="B2" s="28"/>
      <c r="C2" s="28"/>
      <c r="D2" s="28"/>
      <c r="E2" s="28"/>
      <c r="F2" s="28"/>
      <c r="G2" s="28"/>
      <c r="H2" s="28"/>
      <c r="I2" s="28"/>
    </row>
    <row r="3" spans="1:10" ht="21.75" customHeight="1" x14ac:dyDescent="0.3">
      <c r="B3" s="30" t="s">
        <v>0</v>
      </c>
      <c r="C3" s="30"/>
      <c r="D3" s="30"/>
      <c r="E3" s="30"/>
      <c r="F3" s="30"/>
      <c r="G3" s="30"/>
      <c r="H3" s="30"/>
      <c r="I3" s="19" t="s">
        <v>29</v>
      </c>
      <c r="J3" s="3"/>
    </row>
    <row r="4" spans="1:10" ht="30.75" customHeight="1" x14ac:dyDescent="0.3">
      <c r="A4" s="34" t="s">
        <v>31</v>
      </c>
      <c r="B4" s="20" t="s">
        <v>1</v>
      </c>
      <c r="C4" s="20" t="s">
        <v>2</v>
      </c>
      <c r="D4" s="31" t="s">
        <v>39</v>
      </c>
      <c r="E4" s="31"/>
      <c r="F4" s="31"/>
      <c r="G4" s="31"/>
      <c r="H4" s="31"/>
      <c r="I4" s="23">
        <v>10000</v>
      </c>
    </row>
    <row r="5" spans="1:10" ht="30.75" customHeight="1" x14ac:dyDescent="0.3">
      <c r="A5" s="34"/>
      <c r="B5" s="20" t="s">
        <v>3</v>
      </c>
      <c r="C5" s="20" t="s">
        <v>4</v>
      </c>
      <c r="D5" s="31" t="s">
        <v>30</v>
      </c>
      <c r="E5" s="31"/>
      <c r="F5" s="31"/>
      <c r="G5" s="31"/>
      <c r="H5" s="31"/>
      <c r="I5" s="21">
        <v>0</v>
      </c>
    </row>
    <row r="6" spans="1:10" ht="44.4" customHeight="1" x14ac:dyDescent="0.3">
      <c r="A6" s="34" t="s">
        <v>32</v>
      </c>
      <c r="B6" s="22" t="s">
        <v>5</v>
      </c>
      <c r="C6" s="20" t="s">
        <v>28</v>
      </c>
      <c r="D6" s="31" t="s">
        <v>50</v>
      </c>
      <c r="E6" s="31"/>
      <c r="F6" s="31"/>
      <c r="G6" s="31"/>
      <c r="H6" s="31"/>
      <c r="I6" s="21">
        <f>'Point Source Calc (O1)'!C6</f>
        <v>9.6</v>
      </c>
    </row>
    <row r="7" spans="1:10" ht="39.6" customHeight="1" x14ac:dyDescent="0.3">
      <c r="A7" s="34"/>
      <c r="B7" s="20" t="s">
        <v>6</v>
      </c>
      <c r="C7" s="20" t="s">
        <v>7</v>
      </c>
      <c r="D7" s="31" t="s">
        <v>30</v>
      </c>
      <c r="E7" s="31"/>
      <c r="F7" s="31"/>
      <c r="G7" s="31"/>
      <c r="H7" s="31"/>
      <c r="I7" s="21">
        <v>0</v>
      </c>
    </row>
    <row r="8" spans="1:10" ht="30.75" customHeight="1" x14ac:dyDescent="0.3">
      <c r="A8" s="34"/>
      <c r="B8" s="20" t="s">
        <v>8</v>
      </c>
      <c r="C8" s="20" t="s">
        <v>9</v>
      </c>
      <c r="D8" s="31" t="s">
        <v>12</v>
      </c>
      <c r="E8" s="31"/>
      <c r="F8" s="31"/>
      <c r="G8" s="31"/>
      <c r="H8" s="31"/>
      <c r="I8" s="21">
        <v>0</v>
      </c>
    </row>
    <row r="9" spans="1:10" ht="30.75" customHeight="1" x14ac:dyDescent="0.3">
      <c r="A9" s="34"/>
      <c r="B9" s="32" t="s">
        <v>11</v>
      </c>
      <c r="C9" s="20" t="s">
        <v>33</v>
      </c>
      <c r="D9" s="31" t="s">
        <v>12</v>
      </c>
      <c r="E9" s="31"/>
      <c r="F9" s="31"/>
      <c r="G9" s="31"/>
      <c r="H9" s="31"/>
      <c r="I9" s="21">
        <v>0</v>
      </c>
    </row>
    <row r="10" spans="1:10" ht="44.25" customHeight="1" x14ac:dyDescent="0.3">
      <c r="A10" s="34"/>
      <c r="B10" s="33"/>
      <c r="C10" s="20" t="s">
        <v>34</v>
      </c>
      <c r="D10" s="35" t="s">
        <v>35</v>
      </c>
      <c r="E10" s="36"/>
      <c r="F10" s="36"/>
      <c r="G10" s="36"/>
      <c r="H10" s="37"/>
      <c r="I10" s="21">
        <v>0</v>
      </c>
    </row>
    <row r="11" spans="1:10" ht="30.75" customHeight="1" x14ac:dyDescent="0.3">
      <c r="A11" s="34"/>
      <c r="B11" s="20" t="s">
        <v>13</v>
      </c>
      <c r="C11" s="52" t="s">
        <v>42</v>
      </c>
      <c r="D11" s="53" t="s">
        <v>51</v>
      </c>
      <c r="E11" s="53"/>
      <c r="F11" s="53"/>
      <c r="G11" s="53"/>
      <c r="H11" s="53"/>
      <c r="I11" s="21">
        <v>2000</v>
      </c>
    </row>
    <row r="12" spans="1:10" ht="30.75" customHeight="1" x14ac:dyDescent="0.3">
      <c r="A12" s="34"/>
      <c r="B12" s="20" t="s">
        <v>14</v>
      </c>
      <c r="C12" s="20" t="s">
        <v>41</v>
      </c>
      <c r="D12" s="31" t="s">
        <v>38</v>
      </c>
      <c r="E12" s="31"/>
      <c r="F12" s="31"/>
      <c r="G12" s="31"/>
      <c r="H12" s="31"/>
      <c r="I12" s="21">
        <v>7000</v>
      </c>
    </row>
    <row r="13" spans="1:10" ht="30.75" customHeight="1" x14ac:dyDescent="0.3">
      <c r="A13" s="34"/>
      <c r="B13" s="20" t="s">
        <v>15</v>
      </c>
      <c r="C13" s="20" t="s">
        <v>16</v>
      </c>
      <c r="D13" s="31" t="s">
        <v>10</v>
      </c>
      <c r="E13" s="31"/>
      <c r="F13" s="31"/>
      <c r="G13" s="31"/>
      <c r="H13" s="31"/>
      <c r="I13" s="21">
        <v>0</v>
      </c>
    </row>
    <row r="14" spans="1:10" ht="22.8" customHeight="1" x14ac:dyDescent="0.3">
      <c r="A14" s="34"/>
      <c r="B14" s="20" t="s">
        <v>17</v>
      </c>
      <c r="C14" s="20" t="s">
        <v>18</v>
      </c>
      <c r="D14" s="31" t="s">
        <v>30</v>
      </c>
      <c r="E14" s="31"/>
      <c r="F14" s="31"/>
      <c r="G14" s="31"/>
      <c r="H14" s="31"/>
      <c r="I14" s="21">
        <v>0</v>
      </c>
    </row>
    <row r="15" spans="1:10" ht="30.75" customHeight="1" x14ac:dyDescent="0.3">
      <c r="A15" s="34"/>
      <c r="B15" s="20" t="s">
        <v>19</v>
      </c>
      <c r="C15" s="20" t="s">
        <v>20</v>
      </c>
      <c r="D15" s="31" t="s">
        <v>40</v>
      </c>
      <c r="E15" s="31"/>
      <c r="F15" s="31"/>
      <c r="G15" s="31"/>
      <c r="H15" s="31"/>
      <c r="I15" s="21">
        <v>100</v>
      </c>
    </row>
    <row r="17" spans="3:9" ht="33" customHeight="1" x14ac:dyDescent="0.3">
      <c r="C17" s="29"/>
      <c r="D17" s="29"/>
      <c r="E17" s="29"/>
      <c r="F17" s="29"/>
      <c r="G17" s="29"/>
      <c r="H17" s="29"/>
      <c r="I17" s="29"/>
    </row>
  </sheetData>
  <mergeCells count="18">
    <mergeCell ref="D9:H9"/>
    <mergeCell ref="D10:H10"/>
    <mergeCell ref="A1:I2"/>
    <mergeCell ref="C17:I17"/>
    <mergeCell ref="B3:H3"/>
    <mergeCell ref="D4:H4"/>
    <mergeCell ref="D7:H7"/>
    <mergeCell ref="D5:H5"/>
    <mergeCell ref="D15:H15"/>
    <mergeCell ref="D14:H14"/>
    <mergeCell ref="D8:H8"/>
    <mergeCell ref="B9:B10"/>
    <mergeCell ref="D11:H11"/>
    <mergeCell ref="D13:H13"/>
    <mergeCell ref="D6:H6"/>
    <mergeCell ref="A4:A5"/>
    <mergeCell ref="A6:A15"/>
    <mergeCell ref="D12:H12"/>
  </mergeCells>
  <hyperlinks>
    <hyperlink ref="A1:I2" r:id="rId1" display="For guidance on the use of Solvenmt Management Plans, see Annex III (Page 44) of the 'Environmental Permitting Guidance: The Solvent Emissions Directive' - link https://assets.publishing.service.gov.uk/media/5a78e2dee5274a2acd18a8c6/pb13637-ep2010solvents.pdf" xr:uid="{EE4B0581-DCDA-4A18-8FCB-4B827E5A3548}"/>
  </hyperlinks>
  <pageMargins left="0.27559055118110237" right="0.19685039370078741" top="0.31496062992125984" bottom="0.28000000000000003" header="0.31496062992125984" footer="0.31496062992125984"/>
  <pageSetup paperSize="9" scale="115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9"/>
  <sheetViews>
    <sheetView workbookViewId="0">
      <selection activeCell="D4" sqref="D4:D6"/>
    </sheetView>
  </sheetViews>
  <sheetFormatPr defaultRowHeight="14.4" x14ac:dyDescent="0.3"/>
  <cols>
    <col min="1" max="1" width="8.109375" customWidth="1"/>
    <col min="2" max="2" width="48.109375" customWidth="1"/>
    <col min="3" max="3" width="11.88671875" customWidth="1"/>
    <col min="4" max="4" width="15.88671875" style="18" customWidth="1"/>
    <col min="5" max="5" width="10.21875" style="18" customWidth="1"/>
    <col min="6" max="6" width="9.109375" style="18"/>
  </cols>
  <sheetData>
    <row r="2" spans="1:4" x14ac:dyDescent="0.3">
      <c r="A2" s="26"/>
      <c r="B2" s="24" t="s">
        <v>46</v>
      </c>
      <c r="C2" s="24">
        <v>2</v>
      </c>
      <c r="D2" s="34" t="s">
        <v>48</v>
      </c>
    </row>
    <row r="3" spans="1:4" x14ac:dyDescent="0.3">
      <c r="A3" s="26"/>
      <c r="B3" s="24" t="s">
        <v>45</v>
      </c>
      <c r="C3" s="24">
        <v>10000</v>
      </c>
      <c r="D3" s="34"/>
    </row>
    <row r="4" spans="1:4" x14ac:dyDescent="0.3">
      <c r="A4" s="26"/>
      <c r="B4" s="24" t="s">
        <v>47</v>
      </c>
      <c r="C4" s="24">
        <f t="shared" ref="C4" si="0">(C2/1000000)*C3</f>
        <v>0.02</v>
      </c>
      <c r="D4" s="38" t="s">
        <v>49</v>
      </c>
    </row>
    <row r="5" spans="1:4" x14ac:dyDescent="0.3">
      <c r="A5" s="26"/>
      <c r="B5" s="24" t="s">
        <v>36</v>
      </c>
      <c r="C5" s="24">
        <v>480</v>
      </c>
      <c r="D5" s="38"/>
    </row>
    <row r="6" spans="1:4" x14ac:dyDescent="0.3">
      <c r="A6" s="26"/>
      <c r="B6" s="25" t="s">
        <v>37</v>
      </c>
      <c r="C6" s="25">
        <f>C4*C5</f>
        <v>9.6</v>
      </c>
      <c r="D6" s="38"/>
    </row>
    <row r="7" spans="1:4" x14ac:dyDescent="0.3">
      <c r="D7" s="27"/>
    </row>
    <row r="8" spans="1:4" x14ac:dyDescent="0.3">
      <c r="D8"/>
    </row>
    <row r="9" spans="1:4" x14ac:dyDescent="0.3">
      <c r="D9"/>
    </row>
  </sheetData>
  <mergeCells count="2">
    <mergeCell ref="D2:D3"/>
    <mergeCell ref="D4:D6"/>
  </mergeCells>
  <pageMargins left="0.7" right="0.7" top="0.75" bottom="0.75" header="0.3" footer="0.3"/>
  <pageSetup paperSize="9" orientation="portrait" r:id="rId1"/>
  <ignoredErrors>
    <ignoredError sqref="C2:C6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3"/>
  <sheetViews>
    <sheetView zoomScaleNormal="100" workbookViewId="0">
      <selection activeCell="H7" sqref="H7"/>
    </sheetView>
  </sheetViews>
  <sheetFormatPr defaultRowHeight="14.4" x14ac:dyDescent="0.3"/>
  <cols>
    <col min="6" max="6" width="11.6640625" bestFit="1" customWidth="1"/>
    <col min="10" max="10" width="10.6640625" customWidth="1"/>
  </cols>
  <sheetData>
    <row r="2" spans="2:18" ht="18.600000000000001" thickBot="1" x14ac:dyDescent="0.35">
      <c r="B2" s="10" t="s">
        <v>43</v>
      </c>
    </row>
    <row r="3" spans="2:18" ht="28.8" customHeight="1" x14ac:dyDescent="0.3">
      <c r="B3" s="4" t="s">
        <v>1</v>
      </c>
      <c r="C3" s="41" t="s">
        <v>21</v>
      </c>
      <c r="D3" s="5" t="s">
        <v>5</v>
      </c>
      <c r="E3" s="41" t="s">
        <v>21</v>
      </c>
      <c r="F3" s="5" t="s">
        <v>13</v>
      </c>
      <c r="G3" s="41" t="s">
        <v>21</v>
      </c>
      <c r="H3" s="5" t="s">
        <v>14</v>
      </c>
      <c r="I3" s="41" t="s">
        <v>21</v>
      </c>
      <c r="J3" s="5" t="s">
        <v>15</v>
      </c>
      <c r="K3" s="41" t="s">
        <v>21</v>
      </c>
      <c r="L3" s="5" t="s">
        <v>17</v>
      </c>
      <c r="M3" s="42" t="s">
        <v>22</v>
      </c>
      <c r="N3" s="39">
        <f>B4-(SUM(D4,F4,H4,J4,L4))</f>
        <v>990.39999999999964</v>
      </c>
      <c r="O3" s="39"/>
      <c r="P3" s="39"/>
      <c r="Q3" s="39"/>
      <c r="R3" s="40" t="s">
        <v>23</v>
      </c>
    </row>
    <row r="4" spans="2:18" ht="21.75" customHeight="1" thickBot="1" x14ac:dyDescent="0.35">
      <c r="B4" s="7">
        <f>Data!I4</f>
        <v>10000</v>
      </c>
      <c r="C4" s="41"/>
      <c r="D4" s="8">
        <f>Data!I6</f>
        <v>9.6</v>
      </c>
      <c r="E4" s="41"/>
      <c r="F4" s="8">
        <f>Data!I11</f>
        <v>2000</v>
      </c>
      <c r="G4" s="41"/>
      <c r="H4" s="8">
        <f>Data!I12</f>
        <v>7000</v>
      </c>
      <c r="I4" s="41"/>
      <c r="J4" s="8">
        <f>Data!I13</f>
        <v>0</v>
      </c>
      <c r="K4" s="41"/>
      <c r="L4" s="8">
        <f>Data!I14</f>
        <v>0</v>
      </c>
      <c r="M4" s="42"/>
      <c r="N4" s="39"/>
      <c r="O4" s="39"/>
      <c r="P4" s="39"/>
      <c r="Q4" s="39"/>
      <c r="R4" s="40"/>
    </row>
    <row r="5" spans="2:18" ht="21.75" customHeight="1" x14ac:dyDescent="0.3">
      <c r="B5" s="15"/>
      <c r="C5" s="16"/>
      <c r="D5" s="16"/>
      <c r="E5" s="16"/>
      <c r="F5" s="15"/>
      <c r="G5" s="16"/>
      <c r="H5" s="15"/>
      <c r="I5" s="16"/>
      <c r="J5" s="15"/>
      <c r="K5" s="16"/>
      <c r="L5" s="15"/>
      <c r="M5" s="16"/>
      <c r="N5" s="6"/>
      <c r="O5" s="6"/>
      <c r="P5" s="6"/>
      <c r="Q5" s="6"/>
      <c r="R5" s="17"/>
    </row>
    <row r="6" spans="2:18" ht="28.8" x14ac:dyDescent="0.3">
      <c r="B6" s="15"/>
      <c r="C6" s="16"/>
      <c r="D6" s="16"/>
      <c r="E6" s="16"/>
      <c r="F6" s="15"/>
      <c r="G6" s="16"/>
      <c r="H6" s="15"/>
      <c r="I6" s="16"/>
      <c r="J6" s="15"/>
      <c r="K6" s="16"/>
      <c r="L6" s="15"/>
      <c r="M6" s="16"/>
      <c r="N6" s="15"/>
      <c r="O6" s="15"/>
      <c r="P6" s="15"/>
      <c r="Q6" s="16"/>
      <c r="R6" s="12"/>
    </row>
    <row r="7" spans="2:18" ht="21.6" thickBot="1" x14ac:dyDescent="0.35">
      <c r="B7" s="11" t="s">
        <v>24</v>
      </c>
    </row>
    <row r="8" spans="2:18" ht="21" x14ac:dyDescent="0.3">
      <c r="B8" s="46" t="s">
        <v>25</v>
      </c>
      <c r="C8" s="47"/>
      <c r="D8" s="48"/>
      <c r="E8" s="42" t="s">
        <v>26</v>
      </c>
      <c r="F8" s="30">
        <v>100</v>
      </c>
      <c r="G8" s="43" t="s">
        <v>22</v>
      </c>
      <c r="H8" s="44">
        <f>SUM((B9/(B11+D11)))</f>
        <v>9.9039999999999961E-2</v>
      </c>
    </row>
    <row r="9" spans="2:18" ht="21.6" thickBot="1" x14ac:dyDescent="0.35">
      <c r="B9" s="49">
        <f>N3</f>
        <v>990.39999999999964</v>
      </c>
      <c r="C9" s="50"/>
      <c r="D9" s="51"/>
      <c r="E9" s="42"/>
      <c r="F9" s="30"/>
      <c r="G9" s="43"/>
      <c r="H9" s="44"/>
    </row>
    <row r="10" spans="2:18" ht="21" x14ac:dyDescent="0.3">
      <c r="B10" s="13" t="s">
        <v>1</v>
      </c>
      <c r="C10" s="45" t="s">
        <v>27</v>
      </c>
      <c r="D10" s="14" t="s">
        <v>3</v>
      </c>
      <c r="E10" s="42"/>
      <c r="F10" s="30"/>
      <c r="G10" s="43"/>
      <c r="H10" s="44"/>
    </row>
    <row r="11" spans="2:18" ht="21.6" thickBot="1" x14ac:dyDescent="0.35">
      <c r="B11" s="7">
        <f>Data!I4</f>
        <v>10000</v>
      </c>
      <c r="C11" s="41"/>
      <c r="D11" s="8">
        <f>Data!I5</f>
        <v>0</v>
      </c>
      <c r="E11" s="42"/>
      <c r="F11" s="30"/>
      <c r="G11" s="43"/>
      <c r="H11" s="44"/>
    </row>
    <row r="12" spans="2:18" x14ac:dyDescent="0.3">
      <c r="B12" s="9"/>
    </row>
    <row r="13" spans="2:18" x14ac:dyDescent="0.3">
      <c r="B13" s="9"/>
    </row>
  </sheetData>
  <mergeCells count="15">
    <mergeCell ref="C10:C11"/>
    <mergeCell ref="B8:D8"/>
    <mergeCell ref="B9:D9"/>
    <mergeCell ref="I3:I4"/>
    <mergeCell ref="E3:E4"/>
    <mergeCell ref="C3:C4"/>
    <mergeCell ref="G3:G4"/>
    <mergeCell ref="N3:Q4"/>
    <mergeCell ref="R3:R4"/>
    <mergeCell ref="K3:K4"/>
    <mergeCell ref="M3:M4"/>
    <mergeCell ref="E8:E11"/>
    <mergeCell ref="F8:F11"/>
    <mergeCell ref="G8:G11"/>
    <mergeCell ref="H8:H1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6789af-8f2f-4006-afb3-51d1c7422e33" xsi:nil="true"/>
    <lcf76f155ced4ddcb4097134ff3c332f xmlns="67e6288b-fc16-4dcd-8032-f1a6dbf5edc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9CB32F6918DA40992EB45376AEE97A" ma:contentTypeVersion="10" ma:contentTypeDescription="Create a new document." ma:contentTypeScope="" ma:versionID="43098b2e76dce681e997e3d24d8ba178">
  <xsd:schema xmlns:xsd="http://www.w3.org/2001/XMLSchema" xmlns:xs="http://www.w3.org/2001/XMLSchema" xmlns:p="http://schemas.microsoft.com/office/2006/metadata/properties" xmlns:ns2="67e6288b-fc16-4dcd-8032-f1a6dbf5edcd" xmlns:ns3="676789af-8f2f-4006-afb3-51d1c7422e33" targetNamespace="http://schemas.microsoft.com/office/2006/metadata/properties" ma:root="true" ma:fieldsID="c29a6fd465c501b10245a44ee968aedb" ns2:_="" ns3:_="">
    <xsd:import namespace="67e6288b-fc16-4dcd-8032-f1a6dbf5edcd"/>
    <xsd:import namespace="676789af-8f2f-4006-afb3-51d1c7422e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6288b-fc16-4dcd-8032-f1a6dbf5ed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227e8e-e3e6-48ba-8a75-bb4ccbe085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789af-8f2f-4006-afb3-51d1c7422e3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f7a5c40-9e48-4825-a877-11d0b55a7044}" ma:internalName="TaxCatchAll" ma:showField="CatchAllData" ma:web="676789af-8f2f-4006-afb3-51d1c7422e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5C4A01-8481-4A8D-B4F1-75FD900AD799}">
  <ds:schemaRefs>
    <ds:schemaRef ds:uri="http://schemas.microsoft.com/office/2006/documentManagement/types"/>
    <ds:schemaRef ds:uri="9f2d825d-2d2c-4151-a37c-ad09f28c98b4"/>
    <ds:schemaRef ds:uri="http://purl.org/dc/dcmitype/"/>
    <ds:schemaRef ds:uri="http://purl.org/dc/elements/1.1/"/>
    <ds:schemaRef ds:uri="http://www.w3.org/XML/1998/namespace"/>
    <ds:schemaRef ds:uri="bf558666-00cd-45e4-b61f-080d3199dcfd"/>
    <ds:schemaRef ds:uri="http://schemas.microsoft.com/office/infopath/2007/PartnerControls"/>
    <ds:schemaRef ds:uri="16f1f3f7-d286-4ebb-bf00-02058cf84952"/>
    <ds:schemaRef ds:uri="http://schemas.openxmlformats.org/package/2006/metadata/core-properties"/>
    <ds:schemaRef ds:uri="http://schemas.microsoft.com/office/2006/metadata/properties"/>
    <ds:schemaRef ds:uri="http://purl.org/dc/terms/"/>
    <ds:schemaRef ds:uri="676789af-8f2f-4006-afb3-51d1c7422e33"/>
    <ds:schemaRef ds:uri="67e6288b-fc16-4dcd-8032-f1a6dbf5edcd"/>
  </ds:schemaRefs>
</ds:datastoreItem>
</file>

<file path=customXml/itemProps2.xml><?xml version="1.0" encoding="utf-8"?>
<ds:datastoreItem xmlns:ds="http://schemas.openxmlformats.org/officeDocument/2006/customXml" ds:itemID="{0A6C15A2-D19B-422B-A1A7-C9D25430AC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FBE9C8-C505-4D00-853D-31879EA57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e6288b-fc16-4dcd-8032-f1a6dbf5edcd"/>
    <ds:schemaRef ds:uri="676789af-8f2f-4006-afb3-51d1c7422e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Point Source Calc (O1)</vt:lpstr>
      <vt:lpstr>Fugitive Emissions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Bush</dc:creator>
  <cp:keywords/>
  <dc:description/>
  <cp:lastModifiedBy>Dan Evans</cp:lastModifiedBy>
  <cp:revision/>
  <dcterms:created xsi:type="dcterms:W3CDTF">2012-11-29T12:08:58Z</dcterms:created>
  <dcterms:modified xsi:type="dcterms:W3CDTF">2025-08-01T13:07:59Z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0x010100E19CB32F6918DA40992EB45376AEE97A</vt:lpwstr>
  </property>
  <property fmtid="{D5CDD505-2E9C-101B-9397-08002B2CF9AE}" pid="3" name="MediaServiceImageTags">
    <vt:lpwstr/>
  </property>
</Properties>
</file>