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12" lockStructure="1" lockWindows="1"/>
  <bookViews>
    <workbookView xWindow="-15" yWindow="-45" windowWidth="18450" windowHeight="11925" firstSheet="1" activeTab="2"/>
  </bookViews>
  <sheets>
    <sheet name="Totals" sheetId="7" r:id="rId1"/>
    <sheet name="Totals 2017-22" sheetId="14" r:id="rId2"/>
    <sheet name="Transport &amp; Utilities" sheetId="1" r:id="rId3"/>
    <sheet name="Transport &amp; Utilities 2017 - 22" sheetId="10" r:id="rId4"/>
    <sheet name="Education" sheetId="2" r:id="rId5"/>
    <sheet name="Education 2017 - 2022" sheetId="8" r:id="rId6"/>
    <sheet name="Health &amp; Emerg Serv" sheetId="3" r:id="rId7"/>
    <sheet name="Health &amp; Emerg Serv 2017 - 2022" sheetId="9" r:id="rId8"/>
    <sheet name="Indoor Sports &amp; Cultural" sheetId="4" r:id="rId9"/>
    <sheet name="Indoor Sports &amp; Cultur 2017-22" sheetId="11" r:id="rId10"/>
    <sheet name="Open Spaces &amp; Sports Pitches" sheetId="5" r:id="rId11"/>
    <sheet name="Open Spaces &amp; Sports 2017-2022" sheetId="12" r:id="rId12"/>
    <sheet name="Community Facilities &amp; Monitori" sheetId="6" r:id="rId13"/>
    <sheet name="Community Facil &amp; Mon 2017-22" sheetId="13" r:id="rId14"/>
  </sheets>
  <definedNames>
    <definedName name="_xlnm._FilterDatabase" localSheetId="12" hidden="1">'Community Facilities &amp; Monitori'!$A$2:$Q$14</definedName>
    <definedName name="_xlnm._FilterDatabase" localSheetId="4" hidden="1">Education!$A$1:$R$38</definedName>
    <definedName name="_xlnm._FilterDatabase" localSheetId="6" hidden="1">'Health &amp; Emerg Serv'!$A$1:$Q$25</definedName>
    <definedName name="_xlnm._FilterDatabase" localSheetId="8" hidden="1">'Indoor Sports &amp; Cultural'!$A$2:$Q$13</definedName>
    <definedName name="_xlnm._FilterDatabase" localSheetId="10" hidden="1">'Open Spaces &amp; Sports Pitches'!$A$1:$Q$21</definedName>
    <definedName name="_xlnm._FilterDatabase" localSheetId="2" hidden="1">'Transport &amp; Utilities'!$A$1:$Q$62</definedName>
    <definedName name="_xlnm.Print_Area" localSheetId="4">Education!$A$5:$Q$41</definedName>
    <definedName name="_xlnm.Print_Area" localSheetId="2">'Transport &amp; Utilities'!$A$7:$Q$62</definedName>
    <definedName name="_xlnm.Print_Titles" localSheetId="4">Education!$1:$2</definedName>
    <definedName name="_xlnm.Print_Titles" localSheetId="6">'Health &amp; Emerg Serv'!$1:$2</definedName>
    <definedName name="_xlnm.Print_Titles" localSheetId="10">'Open Spaces &amp; Sports Pitches'!$1:$2</definedName>
    <definedName name="_xlnm.Print_Titles" localSheetId="2">'Transport &amp; Utilities'!$1:$2</definedName>
  </definedNames>
  <calcPr calcId="145621"/>
</workbook>
</file>

<file path=xl/calcChain.xml><?xml version="1.0" encoding="utf-8"?>
<calcChain xmlns="http://schemas.openxmlformats.org/spreadsheetml/2006/main">
  <c r="H36" i="1" l="1"/>
  <c r="L7" i="14" l="1"/>
  <c r="O8" i="14"/>
  <c r="O7" i="14"/>
  <c r="O6" i="14"/>
  <c r="O5" i="14"/>
  <c r="O4" i="14"/>
  <c r="N8" i="14"/>
  <c r="M8" i="14"/>
  <c r="L8" i="14"/>
  <c r="K8" i="14"/>
  <c r="N7" i="14"/>
  <c r="M7" i="14"/>
  <c r="K7" i="14"/>
  <c r="O6" i="11"/>
  <c r="N6" i="11"/>
  <c r="M6" i="11"/>
  <c r="L6" i="11"/>
  <c r="I6" i="11"/>
  <c r="H6" i="11"/>
  <c r="N4" i="12"/>
  <c r="M4" i="12"/>
  <c r="O4" i="13"/>
  <c r="N4" i="13"/>
  <c r="M4" i="13"/>
  <c r="L4" i="13"/>
  <c r="G4" i="13"/>
  <c r="E4" i="13"/>
  <c r="N6" i="14"/>
  <c r="M6" i="14"/>
  <c r="L6" i="14"/>
  <c r="K6" i="14"/>
  <c r="N4" i="14"/>
  <c r="M4" i="14"/>
  <c r="L4" i="14"/>
  <c r="K4" i="14"/>
  <c r="F4" i="14"/>
  <c r="N5" i="14"/>
  <c r="M5" i="14"/>
  <c r="L5" i="14"/>
  <c r="K5" i="14"/>
  <c r="H5" i="14"/>
  <c r="L3" i="14"/>
  <c r="O7" i="9"/>
  <c r="N7" i="9"/>
  <c r="M7" i="9"/>
  <c r="L7" i="9"/>
  <c r="O11" i="8"/>
  <c r="N11" i="8"/>
  <c r="M11" i="8"/>
  <c r="L11" i="8"/>
  <c r="M6" i="7"/>
  <c r="M5" i="7"/>
  <c r="M7" i="7"/>
  <c r="M8" i="7"/>
  <c r="M9" i="7"/>
  <c r="M10" i="7"/>
  <c r="M12" i="7"/>
  <c r="M13" i="7"/>
  <c r="M14" i="7"/>
  <c r="M15" i="7"/>
  <c r="O11" i="6" l="1"/>
  <c r="O14" i="7" s="1"/>
  <c r="N11" i="6"/>
  <c r="M11" i="6"/>
  <c r="L11" i="6"/>
  <c r="O14" i="6"/>
  <c r="N14" i="6"/>
  <c r="M14" i="6"/>
  <c r="L14" i="6"/>
  <c r="O15" i="7"/>
  <c r="N15" i="7"/>
  <c r="L15" i="7"/>
  <c r="B15" i="7"/>
  <c r="A15" i="7"/>
  <c r="N14" i="7"/>
  <c r="L14" i="7"/>
  <c r="B14" i="7"/>
  <c r="O13" i="7"/>
  <c r="N13" i="7"/>
  <c r="L13" i="7"/>
  <c r="C13" i="7"/>
  <c r="O12" i="7"/>
  <c r="L12" i="7"/>
  <c r="B12" i="7"/>
  <c r="O21" i="5"/>
  <c r="N21" i="5"/>
  <c r="M21" i="5"/>
  <c r="L21" i="5"/>
  <c r="O15" i="5"/>
  <c r="N15" i="5"/>
  <c r="N12" i="7" s="1"/>
  <c r="M15" i="5"/>
  <c r="L15" i="5"/>
  <c r="O10" i="5"/>
  <c r="N10" i="5"/>
  <c r="M10" i="5"/>
  <c r="M11" i="7" s="1"/>
  <c r="L10" i="5"/>
  <c r="O11" i="7"/>
  <c r="N11" i="7"/>
  <c r="L11" i="7"/>
  <c r="A11" i="7"/>
  <c r="O10" i="7"/>
  <c r="N10" i="7"/>
  <c r="L10" i="7"/>
  <c r="B10" i="7"/>
  <c r="O13" i="4"/>
  <c r="N13" i="4"/>
  <c r="M13" i="4"/>
  <c r="L13" i="4"/>
  <c r="O9" i="7"/>
  <c r="L9" i="7"/>
  <c r="B9" i="7"/>
  <c r="O8" i="4"/>
  <c r="N8" i="4"/>
  <c r="N9" i="7" s="1"/>
  <c r="M8" i="4"/>
  <c r="L8" i="4"/>
  <c r="O8" i="7"/>
  <c r="N8" i="7"/>
  <c r="L8" i="7"/>
  <c r="A8" i="7"/>
  <c r="O7" i="7"/>
  <c r="N7" i="7"/>
  <c r="L7" i="7"/>
  <c r="B7" i="7"/>
  <c r="O7" i="3"/>
  <c r="N7" i="3"/>
  <c r="N16" i="3" s="1"/>
  <c r="M7" i="3"/>
  <c r="L7" i="3"/>
  <c r="L16" i="3" s="1"/>
  <c r="P15" i="3"/>
  <c r="O15" i="3"/>
  <c r="N15" i="3"/>
  <c r="M15" i="3"/>
  <c r="L15" i="3"/>
  <c r="O16" i="3"/>
  <c r="M16" i="3"/>
  <c r="O25" i="3"/>
  <c r="N25" i="3"/>
  <c r="M25" i="3"/>
  <c r="L25" i="3"/>
  <c r="O6" i="7"/>
  <c r="N6" i="7"/>
  <c r="L6" i="7"/>
  <c r="O5" i="7"/>
  <c r="N5" i="7"/>
  <c r="L5" i="7"/>
  <c r="G5" i="7"/>
  <c r="O62" i="1"/>
  <c r="N62" i="1"/>
  <c r="M62" i="1"/>
  <c r="L62" i="1"/>
  <c r="H13" i="6" l="1"/>
  <c r="H10" i="6"/>
  <c r="H8" i="6"/>
  <c r="H7" i="6"/>
  <c r="H6" i="6"/>
  <c r="H5" i="6"/>
  <c r="H20" i="5"/>
  <c r="H19" i="5"/>
  <c r="H18" i="5"/>
  <c r="H17" i="5"/>
  <c r="H14" i="5"/>
  <c r="H13" i="5"/>
  <c r="H12" i="5"/>
  <c r="H9" i="5"/>
  <c r="H8" i="5"/>
  <c r="H7" i="5"/>
  <c r="H6" i="5"/>
  <c r="H5" i="5"/>
  <c r="H12" i="4"/>
  <c r="H10" i="4"/>
  <c r="H7" i="4"/>
  <c r="H5" i="4"/>
  <c r="H24" i="3"/>
  <c r="H23" i="3"/>
  <c r="H22" i="3"/>
  <c r="H21" i="3"/>
  <c r="H20" i="3"/>
  <c r="H19" i="3"/>
  <c r="H18" i="3"/>
  <c r="H14" i="3"/>
  <c r="H13" i="3"/>
  <c r="H12" i="3"/>
  <c r="H11" i="3"/>
  <c r="H10" i="3"/>
  <c r="H9" i="3"/>
  <c r="H6" i="3"/>
  <c r="H5" i="3"/>
  <c r="H4" i="3"/>
  <c r="H5" i="2"/>
  <c r="H6" i="2"/>
  <c r="H11" i="2"/>
  <c r="H10" i="2"/>
  <c r="H9" i="2"/>
  <c r="H8" i="2"/>
  <c r="H7" i="2"/>
  <c r="H14" i="2"/>
  <c r="H13" i="2"/>
  <c r="H12" i="2"/>
  <c r="H26" i="2"/>
  <c r="H25" i="2"/>
  <c r="H30" i="2"/>
  <c r="H29" i="2"/>
  <c r="H28" i="2"/>
  <c r="H27" i="2"/>
  <c r="H31" i="2"/>
  <c r="H34" i="2"/>
  <c r="H36" i="2"/>
  <c r="H38" i="2"/>
  <c r="H48" i="1"/>
  <c r="H47" i="1"/>
  <c r="H46" i="1"/>
  <c r="H45" i="1"/>
  <c r="H44" i="1"/>
  <c r="H43" i="1"/>
  <c r="H42" i="1"/>
  <c r="H41" i="1"/>
  <c r="H40" i="1"/>
  <c r="H39" i="1"/>
  <c r="H5" i="1" l="1"/>
  <c r="H7" i="1"/>
  <c r="H9" i="1"/>
  <c r="H10" i="1"/>
  <c r="H11" i="1"/>
  <c r="H13" i="1"/>
  <c r="H15" i="1"/>
  <c r="H16" i="1"/>
  <c r="H19" i="1"/>
  <c r="H18" i="1"/>
  <c r="H21" i="1"/>
  <c r="H26" i="1"/>
  <c r="H25" i="1"/>
  <c r="H23" i="1"/>
  <c r="H28" i="1"/>
  <c r="H30" i="1"/>
  <c r="H32" i="1"/>
  <c r="H50" i="1"/>
  <c r="H51" i="1"/>
  <c r="H52" i="1"/>
  <c r="H53" i="1"/>
  <c r="H61" i="1"/>
  <c r="H62" i="1"/>
  <c r="H55" i="1" l="1"/>
  <c r="O41" i="2"/>
  <c r="O40" i="2"/>
  <c r="N40" i="2"/>
  <c r="M40" i="2"/>
  <c r="M41" i="2" s="1"/>
  <c r="L40" i="2"/>
  <c r="L41" i="2" s="1"/>
  <c r="O32" i="2"/>
  <c r="N32" i="2"/>
  <c r="M32" i="2"/>
  <c r="L32" i="2"/>
  <c r="O23" i="2"/>
  <c r="N23" i="2"/>
  <c r="N41" i="2" s="1"/>
  <c r="M23" i="2"/>
  <c r="L23" i="2"/>
  <c r="P9" i="14" l="1"/>
  <c r="P8" i="14"/>
  <c r="P7" i="14"/>
  <c r="P6" i="14"/>
  <c r="P5" i="14"/>
  <c r="P4" i="14"/>
  <c r="N3" i="14"/>
  <c r="N10" i="14" s="1"/>
  <c r="O8" i="10"/>
  <c r="N8" i="10"/>
  <c r="M3" i="14" s="1"/>
  <c r="M10" i="14" s="1"/>
  <c r="M8" i="10"/>
  <c r="L10" i="14" s="1"/>
  <c r="L8" i="10"/>
  <c r="K3" i="14" s="1"/>
  <c r="K10" i="14" s="1"/>
  <c r="L55" i="1"/>
  <c r="L4" i="7" s="1"/>
  <c r="O55" i="1"/>
  <c r="O4" i="7" s="1"/>
  <c r="O19" i="7" s="1"/>
  <c r="N55" i="1"/>
  <c r="N4" i="7" s="1"/>
  <c r="M55" i="1"/>
  <c r="N19" i="7" l="1"/>
  <c r="M4" i="7"/>
  <c r="M19" i="7" s="1"/>
  <c r="L19" i="7"/>
  <c r="H4" i="14"/>
  <c r="K3" i="13" l="1"/>
  <c r="K4" i="13" s="1"/>
  <c r="H8" i="14" s="1"/>
  <c r="I3" i="13"/>
  <c r="I4" i="13" s="1"/>
  <c r="G8" i="14" s="1"/>
  <c r="H3" i="13"/>
  <c r="H4" i="13" s="1"/>
  <c r="F8" i="14" s="1"/>
  <c r="G3" i="13"/>
  <c r="E8" i="14" s="1"/>
  <c r="F3" i="13"/>
  <c r="F4" i="13" s="1"/>
  <c r="D8" i="14" s="1"/>
  <c r="E3" i="13"/>
  <c r="C8" i="14" s="1"/>
  <c r="D3" i="13"/>
  <c r="D4" i="13" s="1"/>
  <c r="B8" i="14" s="1"/>
  <c r="K3" i="12"/>
  <c r="K4" i="12" s="1"/>
  <c r="H7" i="14" s="1"/>
  <c r="I3" i="12"/>
  <c r="H3" i="12"/>
  <c r="H4" i="12" s="1"/>
  <c r="F7" i="14" s="1"/>
  <c r="G3" i="12"/>
  <c r="G4" i="12" s="1"/>
  <c r="E7" i="14" s="1"/>
  <c r="F3" i="12"/>
  <c r="F4" i="12" s="1"/>
  <c r="D7" i="14" s="1"/>
  <c r="E3" i="12"/>
  <c r="E4" i="12" s="1"/>
  <c r="C7" i="14" s="1"/>
  <c r="D3" i="12"/>
  <c r="D4" i="12" s="1"/>
  <c r="B7" i="14" s="1"/>
  <c r="I5" i="11"/>
  <c r="J5" i="11"/>
  <c r="H5" i="11"/>
  <c r="G5" i="11"/>
  <c r="F5" i="11"/>
  <c r="E5" i="11"/>
  <c r="J3" i="11"/>
  <c r="I3" i="11"/>
  <c r="H3" i="11"/>
  <c r="F6" i="14" s="1"/>
  <c r="G3" i="11"/>
  <c r="G6" i="11" s="1"/>
  <c r="E6" i="14" s="1"/>
  <c r="F3" i="11"/>
  <c r="E3" i="11"/>
  <c r="E6" i="11" s="1"/>
  <c r="C6" i="14" s="1"/>
  <c r="F6" i="11"/>
  <c r="D6" i="14" s="1"/>
  <c r="K6" i="11"/>
  <c r="D5" i="11"/>
  <c r="D3" i="11"/>
  <c r="J8" i="4"/>
  <c r="I8" i="4"/>
  <c r="H8" i="4"/>
  <c r="G8" i="4"/>
  <c r="F8" i="4"/>
  <c r="E8" i="4"/>
  <c r="K5" i="9"/>
  <c r="J5" i="9"/>
  <c r="I5" i="9"/>
  <c r="H5" i="9"/>
  <c r="G5" i="9"/>
  <c r="F5" i="9"/>
  <c r="E5" i="9"/>
  <c r="J4" i="9"/>
  <c r="K4" i="9"/>
  <c r="K3" i="9"/>
  <c r="D25" i="3"/>
  <c r="D15" i="3"/>
  <c r="K7" i="3"/>
  <c r="I7" i="3"/>
  <c r="I4" i="9"/>
  <c r="E4" i="9"/>
  <c r="F4" i="9"/>
  <c r="G4" i="9"/>
  <c r="H4" i="9"/>
  <c r="I3" i="9"/>
  <c r="G3" i="9"/>
  <c r="H3" i="9"/>
  <c r="E3" i="9"/>
  <c r="F3" i="9"/>
  <c r="D6" i="9"/>
  <c r="D5" i="9"/>
  <c r="D4" i="9"/>
  <c r="D3" i="9"/>
  <c r="E9" i="8"/>
  <c r="F9" i="8"/>
  <c r="G9" i="8"/>
  <c r="H9" i="8"/>
  <c r="E8" i="8"/>
  <c r="F8" i="8"/>
  <c r="G8" i="8"/>
  <c r="H8" i="8"/>
  <c r="I7" i="8"/>
  <c r="E7" i="8"/>
  <c r="F7" i="8"/>
  <c r="G7" i="8"/>
  <c r="H7" i="8"/>
  <c r="E6" i="8"/>
  <c r="F6" i="8"/>
  <c r="G6" i="8"/>
  <c r="H6" i="8"/>
  <c r="E5" i="8"/>
  <c r="F5" i="8"/>
  <c r="G5" i="8"/>
  <c r="H5" i="8"/>
  <c r="D5" i="8"/>
  <c r="E4" i="8"/>
  <c r="F4" i="8"/>
  <c r="G4" i="8"/>
  <c r="H4" i="8"/>
  <c r="H3" i="8"/>
  <c r="G3" i="8"/>
  <c r="F3" i="8"/>
  <c r="E3" i="8"/>
  <c r="D9" i="8"/>
  <c r="D8" i="8"/>
  <c r="D7" i="8"/>
  <c r="D6" i="8"/>
  <c r="D4" i="8"/>
  <c r="D3" i="8"/>
  <c r="I3" i="10"/>
  <c r="H3" i="10"/>
  <c r="G3" i="10"/>
  <c r="F3" i="10"/>
  <c r="E3" i="10"/>
  <c r="H4" i="10"/>
  <c r="G4" i="10"/>
  <c r="F4" i="10"/>
  <c r="E4" i="10"/>
  <c r="I5" i="10"/>
  <c r="G5" i="10"/>
  <c r="H5" i="10"/>
  <c r="F5" i="10"/>
  <c r="E5" i="10"/>
  <c r="F7" i="10"/>
  <c r="G7" i="10"/>
  <c r="H7" i="10"/>
  <c r="E7" i="10"/>
  <c r="D7" i="10"/>
  <c r="D5" i="10"/>
  <c r="D4" i="10"/>
  <c r="D3" i="10"/>
  <c r="A8" i="14"/>
  <c r="A7" i="14"/>
  <c r="I4" i="12"/>
  <c r="G7" i="14" s="1"/>
  <c r="A6" i="14"/>
  <c r="A5" i="14"/>
  <c r="A4" i="14"/>
  <c r="H3" i="14"/>
  <c r="A3" i="14"/>
  <c r="K7" i="9" l="1"/>
  <c r="J6" i="11"/>
  <c r="H6" i="14" s="1"/>
  <c r="D6" i="11"/>
  <c r="B6" i="14" s="1"/>
  <c r="H7" i="9"/>
  <c r="F5" i="14" s="1"/>
  <c r="I8" i="10"/>
  <c r="G8" i="10"/>
  <c r="E3" i="14" s="1"/>
  <c r="H8" i="10"/>
  <c r="F3" i="14" s="1"/>
  <c r="E8" i="10"/>
  <c r="C3" i="14" s="1"/>
  <c r="F7" i="9"/>
  <c r="D5" i="14" s="1"/>
  <c r="I7" i="9"/>
  <c r="G5" i="14" s="1"/>
  <c r="G7" i="9"/>
  <c r="E5" i="14" s="1"/>
  <c r="E7" i="9"/>
  <c r="C5" i="14" s="1"/>
  <c r="D7" i="9"/>
  <c r="B5" i="14" s="1"/>
  <c r="F8" i="10"/>
  <c r="D3" i="14" s="1"/>
  <c r="D8" i="10"/>
  <c r="B3" i="14" s="1"/>
  <c r="I8" i="14"/>
  <c r="J8" i="14" s="1"/>
  <c r="I7" i="14"/>
  <c r="J7" i="14" s="1"/>
  <c r="K61" i="1"/>
  <c r="K62" i="1" s="1"/>
  <c r="I5" i="7" s="1"/>
  <c r="O3" i="14" l="1"/>
  <c r="P3" i="14" s="1"/>
  <c r="G3" i="14"/>
  <c r="G6" i="14"/>
  <c r="I6" i="14" s="1"/>
  <c r="J6" i="14" s="1"/>
  <c r="H10" i="14"/>
  <c r="O10" i="14"/>
  <c r="P10" i="14" s="1"/>
  <c r="I3" i="14"/>
  <c r="J3" i="14" s="1"/>
  <c r="I5" i="14"/>
  <c r="J5" i="14" s="1"/>
  <c r="A9" i="7"/>
  <c r="I9" i="7"/>
  <c r="G15" i="7"/>
  <c r="P15" i="7" s="1"/>
  <c r="Q15" i="7" s="1"/>
  <c r="I15" i="7"/>
  <c r="A14" i="7"/>
  <c r="F14" i="7"/>
  <c r="A13" i="7"/>
  <c r="G13" i="7"/>
  <c r="P13" i="7" s="1"/>
  <c r="Q13" i="7" s="1"/>
  <c r="I13" i="7"/>
  <c r="A12" i="7"/>
  <c r="G12" i="7"/>
  <c r="P12" i="7" s="1"/>
  <c r="Q12" i="7" s="1"/>
  <c r="I12" i="7"/>
  <c r="G11" i="7"/>
  <c r="P11" i="7" s="1"/>
  <c r="Q11" i="7" s="1"/>
  <c r="I11" i="7"/>
  <c r="A10" i="7"/>
  <c r="C10" i="7"/>
  <c r="D10" i="7"/>
  <c r="E10" i="7"/>
  <c r="F10" i="7"/>
  <c r="G10" i="7"/>
  <c r="P10" i="7" s="1"/>
  <c r="Q10" i="7" s="1"/>
  <c r="I10" i="7"/>
  <c r="G8" i="7"/>
  <c r="P8" i="7" s="1"/>
  <c r="Q8" i="7" s="1"/>
  <c r="I8" i="7"/>
  <c r="A7" i="7"/>
  <c r="I7" i="7"/>
  <c r="A6" i="7"/>
  <c r="I6" i="7"/>
  <c r="A5" i="7"/>
  <c r="I62" i="1"/>
  <c r="P5" i="7" s="1"/>
  <c r="Q5" i="7" s="1"/>
  <c r="F5" i="7"/>
  <c r="G62" i="1"/>
  <c r="E5" i="7" s="1"/>
  <c r="F62" i="1"/>
  <c r="D5" i="7" s="1"/>
  <c r="E62" i="1"/>
  <c r="C5" i="7" s="1"/>
  <c r="D62" i="1"/>
  <c r="B5" i="7" s="1"/>
  <c r="A4" i="7"/>
  <c r="I4" i="7"/>
  <c r="I15" i="3"/>
  <c r="I40" i="2"/>
  <c r="I55" i="1"/>
  <c r="G4" i="7" s="1"/>
  <c r="P4" i="7" s="1"/>
  <c r="Q4" i="7" s="1"/>
  <c r="I41" i="2" l="1"/>
  <c r="G6" i="7" s="1"/>
  <c r="P6" i="7" s="1"/>
  <c r="I10" i="8"/>
  <c r="I11" i="8" s="1"/>
  <c r="G4" i="14" s="1"/>
  <c r="G10" i="14" s="1"/>
  <c r="J10" i="7"/>
  <c r="J5" i="7"/>
  <c r="K5" i="7" s="1"/>
  <c r="I19" i="7"/>
  <c r="H25" i="3"/>
  <c r="F8" i="7" s="1"/>
  <c r="J8" i="7" s="1"/>
  <c r="G25" i="3"/>
  <c r="E8" i="7" s="1"/>
  <c r="F25" i="3"/>
  <c r="D8" i="7" s="1"/>
  <c r="E25" i="3"/>
  <c r="C8" i="7" s="1"/>
  <c r="B8" i="7"/>
  <c r="H15" i="3"/>
  <c r="G15" i="3"/>
  <c r="F15" i="3"/>
  <c r="E15" i="3"/>
  <c r="I16" i="3"/>
  <c r="G7" i="7" s="1"/>
  <c r="P7" i="7" s="1"/>
  <c r="Q7" i="7" s="1"/>
  <c r="G9" i="7"/>
  <c r="P9" i="7" s="1"/>
  <c r="Q9" i="7" s="1"/>
  <c r="F9" i="7"/>
  <c r="E9" i="7"/>
  <c r="D9" i="7"/>
  <c r="C9" i="7"/>
  <c r="D8" i="4"/>
  <c r="F21" i="5"/>
  <c r="D13" i="7" s="1"/>
  <c r="H21" i="5"/>
  <c r="F13" i="7" s="1"/>
  <c r="J13" i="7" s="1"/>
  <c r="G21" i="5"/>
  <c r="E13" i="7" s="1"/>
  <c r="E21" i="5"/>
  <c r="D21" i="5"/>
  <c r="B13" i="7" s="1"/>
  <c r="H15" i="5"/>
  <c r="F12" i="7" s="1"/>
  <c r="J12" i="7" s="1"/>
  <c r="G15" i="5"/>
  <c r="E12" i="7" s="1"/>
  <c r="F15" i="5"/>
  <c r="D12" i="7" s="1"/>
  <c r="E15" i="5"/>
  <c r="C12" i="7" s="1"/>
  <c r="D15" i="5"/>
  <c r="H10" i="5"/>
  <c r="F11" i="7" s="1"/>
  <c r="J11" i="7" s="1"/>
  <c r="G10" i="5"/>
  <c r="E11" i="7" s="1"/>
  <c r="F10" i="5"/>
  <c r="D11" i="7" s="1"/>
  <c r="E10" i="5"/>
  <c r="C11" i="7" s="1"/>
  <c r="D10" i="5"/>
  <c r="B11" i="7" s="1"/>
  <c r="H14" i="6"/>
  <c r="F15" i="7" s="1"/>
  <c r="J15" i="7" s="1"/>
  <c r="G14" i="6"/>
  <c r="E15" i="7" s="1"/>
  <c r="F14" i="6"/>
  <c r="D15" i="7" s="1"/>
  <c r="E14" i="6"/>
  <c r="C15" i="7" s="1"/>
  <c r="D14" i="6"/>
  <c r="G11" i="6"/>
  <c r="E14" i="7" s="1"/>
  <c r="F11" i="6"/>
  <c r="D14" i="7" s="1"/>
  <c r="E11" i="6"/>
  <c r="C14" i="7" s="1"/>
  <c r="I11" i="6"/>
  <c r="G14" i="7" s="1"/>
  <c r="Q6" i="7" l="1"/>
  <c r="K11" i="7"/>
  <c r="K8" i="7"/>
  <c r="J14" i="7"/>
  <c r="P14" i="7"/>
  <c r="Q14" i="7" s="1"/>
  <c r="K15" i="7"/>
  <c r="K12" i="7"/>
  <c r="K13" i="7"/>
  <c r="J9" i="7"/>
  <c r="K9" i="7" s="1"/>
  <c r="G19" i="7"/>
  <c r="H7" i="3"/>
  <c r="H16" i="3" s="1"/>
  <c r="F7" i="7" s="1"/>
  <c r="J7" i="7" s="1"/>
  <c r="G7" i="3"/>
  <c r="G16" i="3" s="1"/>
  <c r="E7" i="7" s="1"/>
  <c r="F7" i="3"/>
  <c r="F16" i="3" s="1"/>
  <c r="D7" i="7" s="1"/>
  <c r="E7" i="3"/>
  <c r="E16" i="3" s="1"/>
  <c r="C7" i="7" s="1"/>
  <c r="D7" i="3"/>
  <c r="H40" i="2"/>
  <c r="H10" i="8" s="1"/>
  <c r="H11" i="8" s="1"/>
  <c r="G40" i="2"/>
  <c r="G10" i="8" s="1"/>
  <c r="G11" i="8" s="1"/>
  <c r="E4" i="14" s="1"/>
  <c r="E10" i="14" s="1"/>
  <c r="F40" i="2"/>
  <c r="F10" i="8" s="1"/>
  <c r="F11" i="8" s="1"/>
  <c r="D4" i="14" s="1"/>
  <c r="D10" i="14" s="1"/>
  <c r="E40" i="2"/>
  <c r="E10" i="8" s="1"/>
  <c r="E11" i="8" s="1"/>
  <c r="C4" i="14" s="1"/>
  <c r="C10" i="14" s="1"/>
  <c r="D40" i="2"/>
  <c r="D10" i="8" s="1"/>
  <c r="D11" i="8" s="1"/>
  <c r="B4" i="14" s="1"/>
  <c r="B10" i="14" s="1"/>
  <c r="H32" i="2"/>
  <c r="G32" i="2"/>
  <c r="F32" i="2"/>
  <c r="E32" i="2"/>
  <c r="D32" i="2"/>
  <c r="H23" i="2"/>
  <c r="G23" i="2"/>
  <c r="F23" i="2"/>
  <c r="E23" i="2"/>
  <c r="D23" i="2"/>
  <c r="I61" i="1"/>
  <c r="G61" i="1"/>
  <c r="F61" i="1"/>
  <c r="E61" i="1"/>
  <c r="D61" i="1"/>
  <c r="F4" i="7"/>
  <c r="J4" i="7" s="1"/>
  <c r="G55" i="1"/>
  <c r="E4" i="7" s="1"/>
  <c r="F55" i="1"/>
  <c r="D4" i="7" s="1"/>
  <c r="E55" i="1"/>
  <c r="C4" i="7" s="1"/>
  <c r="D55" i="1"/>
  <c r="B4" i="7" s="1"/>
  <c r="D11" i="6"/>
  <c r="D13" i="4"/>
  <c r="K10" i="7" s="1"/>
  <c r="P19" i="7" l="1"/>
  <c r="Q19" i="7" s="1"/>
  <c r="F11" i="14"/>
  <c r="K4" i="7"/>
  <c r="K14" i="7"/>
  <c r="D16" i="3"/>
  <c r="K7" i="7" s="1"/>
  <c r="F10" i="14"/>
  <c r="I4" i="14"/>
  <c r="J4" i="14" s="1"/>
  <c r="E41" i="2"/>
  <c r="C6" i="7" s="1"/>
  <c r="C19" i="7" s="1"/>
  <c r="G41" i="2"/>
  <c r="E6" i="7" s="1"/>
  <c r="E19" i="7" s="1"/>
  <c r="F41" i="2"/>
  <c r="D6" i="7" s="1"/>
  <c r="D19" i="7" s="1"/>
  <c r="H41" i="2"/>
  <c r="F6" i="7" s="1"/>
  <c r="D41" i="2"/>
  <c r="B6" i="7" s="1"/>
  <c r="F20" i="7" l="1"/>
  <c r="J10" i="14"/>
  <c r="I10" i="14"/>
  <c r="B19" i="7"/>
  <c r="J6" i="7"/>
  <c r="K6" i="7" s="1"/>
  <c r="F19" i="7"/>
  <c r="J19" i="7" s="1"/>
  <c r="K19" i="7" l="1"/>
</calcChain>
</file>

<file path=xl/comments1.xml><?xml version="1.0" encoding="utf-8"?>
<comments xmlns="http://schemas.openxmlformats.org/spreadsheetml/2006/main">
  <authors>
    <author>David Butler</author>
  </authors>
  <commentList>
    <comment ref="N7" authorId="0">
      <text>
        <r>
          <rPr>
            <b/>
            <sz val="8"/>
            <color indexed="81"/>
            <rFont val="Tahoma"/>
            <charset val="1"/>
          </rPr>
          <t>David Butler:</t>
        </r>
        <r>
          <rPr>
            <sz val="8"/>
            <color indexed="81"/>
            <rFont val="Tahoma"/>
            <charset val="1"/>
          </rPr>
          <t xml:space="preserve">
£4.9m cont from Grove Farm shared between primary and secondary provision</t>
        </r>
      </text>
    </comment>
  </commentList>
</comments>
</file>

<file path=xl/comments2.xml><?xml version="1.0" encoding="utf-8"?>
<comments xmlns="http://schemas.openxmlformats.org/spreadsheetml/2006/main">
  <authors>
    <author>alan</author>
  </authors>
  <commentList>
    <comment ref="K4" authorId="0">
      <text>
        <r>
          <rPr>
            <b/>
            <sz val="9"/>
            <color indexed="81"/>
            <rFont val="Tahoma"/>
            <family val="2"/>
          </rPr>
          <t>alan:</t>
        </r>
        <r>
          <rPr>
            <sz val="9"/>
            <color indexed="81"/>
            <rFont val="Tahoma"/>
            <family val="2"/>
          </rPr>
          <t xml:space="preserve">
NHS
</t>
        </r>
      </text>
    </comment>
    <comment ref="K5" authorId="0">
      <text>
        <r>
          <rPr>
            <b/>
            <sz val="9"/>
            <color indexed="81"/>
            <rFont val="Tahoma"/>
            <family val="2"/>
          </rPr>
          <t>alan:</t>
        </r>
        <r>
          <rPr>
            <sz val="9"/>
            <color indexed="81"/>
            <rFont val="Tahoma"/>
            <family val="2"/>
          </rPr>
          <t xml:space="preserve">
NHS
</t>
        </r>
      </text>
    </comment>
    <comment ref="K6" authorId="0">
      <text>
        <r>
          <rPr>
            <b/>
            <sz val="9"/>
            <color indexed="81"/>
            <rFont val="Tahoma"/>
            <family val="2"/>
          </rPr>
          <t>alan:</t>
        </r>
        <r>
          <rPr>
            <sz val="9"/>
            <color indexed="81"/>
            <rFont val="Tahoma"/>
            <family val="2"/>
          </rPr>
          <t xml:space="preserve">
NHS
</t>
        </r>
      </text>
    </comment>
  </commentList>
</comments>
</file>

<file path=xl/comments3.xml><?xml version="1.0" encoding="utf-8"?>
<comments xmlns="http://schemas.openxmlformats.org/spreadsheetml/2006/main">
  <authors>
    <author>alan</author>
  </authors>
  <commentList>
    <comment ref="I5" authorId="0">
      <text>
        <r>
          <rPr>
            <b/>
            <sz val="9"/>
            <color indexed="81"/>
            <rFont val="Tahoma"/>
            <family val="2"/>
          </rPr>
          <t>alan:</t>
        </r>
        <r>
          <rPr>
            <sz val="9"/>
            <color indexed="81"/>
            <rFont val="Tahoma"/>
            <family val="2"/>
          </rPr>
          <t xml:space="preserve">
Sport England
</t>
        </r>
      </text>
    </comment>
    <comment ref="J5" authorId="0">
      <text>
        <r>
          <rPr>
            <b/>
            <sz val="9"/>
            <color indexed="81"/>
            <rFont val="Tahoma"/>
            <family val="2"/>
          </rPr>
          <t>alan:</t>
        </r>
        <r>
          <rPr>
            <sz val="9"/>
            <color indexed="81"/>
            <rFont val="Tahoma"/>
            <family val="2"/>
          </rPr>
          <t xml:space="preserve">
WDC Funding
</t>
        </r>
      </text>
    </comment>
  </commentList>
</comments>
</file>

<file path=xl/sharedStrings.xml><?xml version="1.0" encoding="utf-8"?>
<sst xmlns="http://schemas.openxmlformats.org/spreadsheetml/2006/main" count="840" uniqueCount="431">
  <si>
    <t>Infrastructure Type / Project</t>
  </si>
  <si>
    <t>Project Detail</t>
  </si>
  <si>
    <t>Total Cost New Estimate</t>
  </si>
  <si>
    <t>Estimate of Funding Type</t>
  </si>
  <si>
    <t>Total CIL / s.106 / s.278</t>
  </si>
  <si>
    <t>Estimate of Other Funding</t>
  </si>
  <si>
    <t xml:space="preserve">Update and Progress </t>
  </si>
  <si>
    <t>CIL</t>
  </si>
  <si>
    <t>s.106</t>
  </si>
  <si>
    <t>s.278</t>
  </si>
  <si>
    <t>PHYSICAL INFRASTRUCTURE</t>
  </si>
  <si>
    <t>Transport: Sustainable Travel Infrastructure (Non Corridor specific)</t>
  </si>
  <si>
    <t>T1</t>
  </si>
  <si>
    <t>Smarter Choices</t>
  </si>
  <si>
    <r>
      <t>Implementation of a range of behavioural measures such as workplace travel plans, sustainable transport packages for new residents, travel awareness campaigns, public transport information, car clubs and car sharing and teleworking, home working and home shopping.</t>
    </r>
    <r>
      <rPr>
        <sz val="8"/>
        <color rgb="FF4BACC6"/>
        <rFont val="Calibri"/>
        <family val="2"/>
        <scheme val="minor"/>
      </rPr>
      <t xml:space="preserve"> </t>
    </r>
  </si>
  <si>
    <t>*Travel pack monies agreed in S106 from Southern sites is £350,000 thus far.</t>
  </si>
  <si>
    <t>Transport Infrastructure: A452 Europa Way Corridor</t>
  </si>
  <si>
    <t>T2</t>
  </si>
  <si>
    <t>Refer to appendix A that itemises the infrastructure components that are required for this corridor.</t>
  </si>
  <si>
    <t>£3,000,000 potentially from strategic development proposals in Stratford District</t>
  </si>
  <si>
    <t>Transport Infrastructure: A452 Leamington to Kenilworth Corridor</t>
  </si>
  <si>
    <t>T3</t>
  </si>
  <si>
    <t>North Leamington Park and ride</t>
  </si>
  <si>
    <t>Transport Infrastructure:  Warwick-Leamington-Lillington (via Emscote Road)</t>
  </si>
  <si>
    <t>T4</t>
  </si>
  <si>
    <t>Includes carriageway improvements and junction improvements</t>
  </si>
  <si>
    <t>Transport Infrastructure: Leamington South (including Tachbrook Road)</t>
  </si>
  <si>
    <t>T5</t>
  </si>
  <si>
    <t>£120,000  from strategic development proposals in Stratford District</t>
  </si>
  <si>
    <t>Transport Infrastructure: Warwick Town Centre to Heathcote via Gallows Hill</t>
  </si>
  <si>
    <t>T6</t>
  </si>
  <si>
    <t xml:space="preserve"> Specific road improvements – (two lanes to both Banbury Road and Gallows Hill).</t>
  </si>
  <si>
    <t>£180,000 from strategic development in Stratford District</t>
  </si>
  <si>
    <t>Transport Infrastructure: Warwick Town Centre to Leamington (via Myton Road)</t>
  </si>
  <si>
    <t>T7</t>
  </si>
  <si>
    <t>Details in Europa Way and Warwick Town Centre to Heathcote via Gallows Hill corridors</t>
  </si>
  <si>
    <t>Transport Infrastructure: A429 Coventry Road, Warwick</t>
  </si>
  <si>
    <t>T8</t>
  </si>
  <si>
    <t>Transport Infrastructure: A425 Birmingham Road, Warwick</t>
  </si>
  <si>
    <t>T9</t>
  </si>
  <si>
    <t>A46/A425/A4177 Birmingham Road ‘Stanks Island’</t>
  </si>
  <si>
    <t>T10</t>
  </si>
  <si>
    <t>Transport Infrastructure: Strategic corridor improvements</t>
  </si>
  <si>
    <t>T11</t>
  </si>
  <si>
    <t>M40 Motorway Traffic Management and A46 Expressway Upgrade to improve linkages with M5 and M6</t>
  </si>
  <si>
    <t>Provision of Smart Motorways between J14 and J15 of the M40</t>
  </si>
  <si>
    <t>n/a</t>
  </si>
  <si>
    <t>S106 contributions from strategic development in Stratford District</t>
  </si>
  <si>
    <t>T12</t>
  </si>
  <si>
    <t>Transport Infrastructure: Sub-regional Employment Site</t>
  </si>
  <si>
    <t>T14</t>
  </si>
  <si>
    <t>Transport Infrastructure Associated with Sub-regional employment site</t>
  </si>
  <si>
    <t xml:space="preserve"> The recently approved planning application at Whitely South incorporates the delivery of the infrastructure set out below.</t>
  </si>
  <si>
    <t>• New junction on A45 between Festival and Toll Bar islands including bridge over A45 to link site with Jaguar Whitley Business Park (Coventry)</t>
  </si>
  <si>
    <t>• New access road within the site to link the two zones (east of Baginton and south of Middlemarch Business Park).</t>
  </si>
  <si>
    <t>• New roads within the Jaguar Whitley Business Park (Coventry)</t>
  </si>
  <si>
    <t>• Improvements to capacity of Festival island (Coventry) and the A46/Stoneleigh Road junction</t>
  </si>
  <si>
    <t>• Enhancement to Stivichall bypass/London Road bypass junction</t>
  </si>
  <si>
    <t>• New roundabout at junction of Bubbenhall and Stoneleigh Roads.</t>
  </si>
  <si>
    <t>• New bus route with high quality infrastructure and frequent services between Coventry City Centre and site.</t>
  </si>
  <si>
    <t>• Extensive improvements to off-site footpaths and cycleway links.</t>
  </si>
  <si>
    <t>• Measures to restrict traffic from the site entering/exiting along Rowley Road/Bubbenhall Road.</t>
  </si>
  <si>
    <t>It should be noted that the South of Whitely application does not cover the total that is allocated in the Local Plan for employment purposes and further requirements (and consequently additional contributions may be sought / forthcoming).</t>
  </si>
  <si>
    <t>Transport Infrastructure Total</t>
  </si>
  <si>
    <t>Telecommunications</t>
  </si>
  <si>
    <t>Utilities: Electric and Gas</t>
  </si>
  <si>
    <t>Utilities: Water and Sewage</t>
  </si>
  <si>
    <t>Utilities: Waste</t>
  </si>
  <si>
    <t>W1</t>
  </si>
  <si>
    <t>Household Waste and Recycling</t>
  </si>
  <si>
    <t>Redesign of existing household recycling facilities to accommodate population increase.</t>
  </si>
  <si>
    <t>Waste: Sub Total</t>
  </si>
  <si>
    <t>SOCIAL INFRASTRUCTURE</t>
  </si>
  <si>
    <t>Education: Primary Schools</t>
  </si>
  <si>
    <t>E1a</t>
  </si>
  <si>
    <t>New Primary Schools</t>
  </si>
  <si>
    <t>Heathcote Primary School (1 x 2 form)</t>
  </si>
  <si>
    <t>Forward funded by WCC in advance of S106 receipts – school to be a free school academy run by the Community Academies Trust.</t>
  </si>
  <si>
    <t>E1b</t>
  </si>
  <si>
    <t>Grove Farm (Oakley Grove) Primary School (1 x 1 form)</t>
  </si>
  <si>
    <t>£3.400,000</t>
  </si>
  <si>
    <t>Expect this to be provided as part of the Free School initiative. Probable forward funding by the Education Funding Agency.</t>
  </si>
  <si>
    <t>E1c</t>
  </si>
  <si>
    <t>Myton / West of Europa Way (1 x 2 form)</t>
  </si>
  <si>
    <r>
      <t>Expect this to be provided as part of the Free School initiative. Probable forward funding by the Education Funding Agency.</t>
    </r>
    <r>
      <rPr>
        <sz val="8"/>
        <color theme="1"/>
        <rFont val="Verdana"/>
        <family val="2"/>
      </rPr>
      <t xml:space="preserve"> Assumed existing S106 contributions will cover this </t>
    </r>
  </si>
  <si>
    <t>E1d</t>
  </si>
  <si>
    <t>Whitnash East / South Sydenham (1x 1 form)</t>
  </si>
  <si>
    <t>Will be funded as a free school if required</t>
  </si>
  <si>
    <t>E1e</t>
  </si>
  <si>
    <t>Thickthorn school (1x1 form)   - located at Thickthorn.</t>
  </si>
  <si>
    <t>E1f</t>
  </si>
  <si>
    <t>New primary Schools</t>
  </si>
  <si>
    <t>New Primary Schools (Asps)</t>
  </si>
  <si>
    <t>Asps’ obligation reserves land for a primary school, one form entry plus pre-school; 1.1 acres and primary school funding package.</t>
  </si>
  <si>
    <t>Any additional costs to be funded by the EFA.</t>
  </si>
  <si>
    <t>E2a</t>
  </si>
  <si>
    <t>Expansion of existing schools (Whitnash)</t>
  </si>
  <si>
    <t>Whitnash Primary School – 0.5 form entry additional capacity</t>
  </si>
  <si>
    <t>E2b</t>
  </si>
  <si>
    <t>Expansion of existing school (Barford)</t>
  </si>
  <si>
    <t>Development of additional capacity at Barford Primary School</t>
  </si>
  <si>
    <t>Expansion of existing school (Budbrooke)</t>
  </si>
  <si>
    <t>Budbrooke to be expanded from 1.5 form entry to 2 form entry to cater for additional demand in respect of new allocations in the vicinity(Hampton Magna / Hatton Park)</t>
  </si>
  <si>
    <t>E3</t>
  </si>
  <si>
    <t xml:space="preserve">Village schools </t>
  </si>
  <si>
    <t>• Bishops Tachbrook</t>
  </si>
  <si>
    <t>• Cubbington</t>
  </si>
  <si>
    <t>• Budbrooke</t>
  </si>
  <si>
    <t>• Lapworth</t>
  </si>
  <si>
    <t>• Radford Semele</t>
  </si>
  <si>
    <t>• Burton Green</t>
  </si>
  <si>
    <t>• All Saint’s Leek Wootton</t>
  </si>
  <si>
    <t>Primary Schools - Sub Total</t>
  </si>
  <si>
    <t>Education: Secondary Schools</t>
  </si>
  <si>
    <t>E4</t>
  </si>
  <si>
    <t>South of Warwick: Southern Sites</t>
  </si>
  <si>
    <t>See above</t>
  </si>
  <si>
    <t>To be quantified</t>
  </si>
  <si>
    <t>E5</t>
  </si>
  <si>
    <t>Whitnash East</t>
  </si>
  <si>
    <t>Expansion of Campion School</t>
  </si>
  <si>
    <t>E6</t>
  </si>
  <si>
    <t xml:space="preserve">Kenilworth </t>
  </si>
  <si>
    <t>There is an aspiration for Kenilworth School to relocate both of the existing school sites on to one new site at Southcrest farm.</t>
  </si>
  <si>
    <t>Note: - A significant contribution may come from existing school site land sales.</t>
  </si>
  <si>
    <t>E7</t>
  </si>
  <si>
    <t>Kings Hill Allocation</t>
  </si>
  <si>
    <t>As site proceeds to 4000 dwelling capacity (beyond plan period /2000 threshold) land should be reserved to cover the possibility of a new ‘all-through’ primary / secondary school and Special Educational needs facilities.</t>
  </si>
  <si>
    <t>E8</t>
  </si>
  <si>
    <t>North of Milverton / Blackdown / Stoneleigh Road allocations</t>
  </si>
  <si>
    <t>Expansion of existing school provision, possibly North Leamington and / or The Trinity School</t>
  </si>
  <si>
    <t>E9</t>
  </si>
  <si>
    <t>Other Sites</t>
  </si>
  <si>
    <t>Secondary Schools Sub Total</t>
  </si>
  <si>
    <t>E10</t>
  </si>
  <si>
    <t>District-wide facilities</t>
  </si>
  <si>
    <t>Contribution to improvement and expansion of existing facilities – details to be confirmed</t>
  </si>
  <si>
    <t>Education: Special Educational Needs Provision</t>
  </si>
  <si>
    <t>E11</t>
  </si>
  <si>
    <t>School Transport</t>
  </si>
  <si>
    <t>E12</t>
  </si>
  <si>
    <t>Contribution to school transport</t>
  </si>
  <si>
    <t>Education Other : Sub Total</t>
  </si>
  <si>
    <t>Health: Acute and Community Health Services</t>
  </si>
  <si>
    <t>H1</t>
  </si>
  <si>
    <t>Warwick Hospital</t>
  </si>
  <si>
    <t xml:space="preserve">First ward block at the Warwick Hospital site – the main provider of acute hospital services. </t>
  </si>
  <si>
    <t>SDC</t>
  </si>
  <si>
    <t>H2</t>
  </si>
  <si>
    <t>Additional outpatient, diagnostic, treatment and in-patient facilities, including hubs for community health care teams at Warwick and Stratford Hospitals - it is recognised that the first New Ward Block and Stratford Hospital projects will not fully meet the healthcare demand associated with the new population growth projections and we will require additional infrastructure to deliver future acute and community healthcare requirements on a sustainable basis</t>
  </si>
  <si>
    <t>H3</t>
  </si>
  <si>
    <t>Stratford Hospital</t>
  </si>
  <si>
    <t>A new hospital at our Stratford Hospital site including outpatient, diagnostic, treatment and inpatient facilities and a hub for community healthcare teams. (Target completion for Phase 1 by Autumn 2015).This is  integral to enabling additional capacity at Warwick Hospital</t>
  </si>
  <si>
    <t>Health – Hospital Sub Total</t>
  </si>
  <si>
    <t>Health: GP Services</t>
  </si>
  <si>
    <t>H4</t>
  </si>
  <si>
    <t>Warwick: Southern Sites</t>
  </si>
  <si>
    <t>A new 5 GP medical centre to be provided land at Myton/ West of Europa Way</t>
  </si>
  <si>
    <t>*Site being identified through detailed through detailed planning negotiations.</t>
  </si>
  <si>
    <t>H5</t>
  </si>
  <si>
    <t>Warwick Gates medical centre</t>
  </si>
  <si>
    <t>Expansion / additional works to improve existing medical centre</t>
  </si>
  <si>
    <t>Note £113,000 of S106 finance will fund these additional works to the existing surgery at Warwick Gates</t>
  </si>
  <si>
    <t>H6</t>
  </si>
  <si>
    <t>Kenilworth</t>
  </si>
  <si>
    <t>Expanded medical facilities to meet the needs of additional development.</t>
  </si>
  <si>
    <t>H7</t>
  </si>
  <si>
    <t>Whitnash / Sydenham / Radford Semele</t>
  </si>
  <si>
    <t>Expansion of existing medical centre - potentially Croft Medical Centre</t>
  </si>
  <si>
    <t>H8</t>
  </si>
  <si>
    <t>Lillington / Cubbington</t>
  </si>
  <si>
    <t>Extension to Cubbington Road Surgery</t>
  </si>
  <si>
    <t>H9</t>
  </si>
  <si>
    <t xml:space="preserve">Urban Sites </t>
  </si>
  <si>
    <t>Combining of existing practices</t>
  </si>
  <si>
    <t>Health - GP Sub Total</t>
  </si>
  <si>
    <t>Indoor Sports Facilities: Sports Halls and Swimming Pools</t>
  </si>
  <si>
    <t>ISF1</t>
  </si>
  <si>
    <t>Phase1 (Newbold Comyn and St Nicholas centres)- £12,000,000</t>
  </si>
  <si>
    <t>Cultural Facilities: Library Services</t>
  </si>
  <si>
    <t>CU1</t>
  </si>
  <si>
    <t>Contributions to Library Service</t>
  </si>
  <si>
    <t>IT and stock purchases to support growth in population.</t>
  </si>
  <si>
    <t>Cultural Facilities: Arts and Culture</t>
  </si>
  <si>
    <t>CU2</t>
  </si>
  <si>
    <t>Kenilworth Public Service Centre and Community Theatre</t>
  </si>
  <si>
    <t>Provide new public service centre along with a community theatre in line with the proposals consulted on for the Kenilworth Town Plan</t>
  </si>
  <si>
    <t>Emergency Services</t>
  </si>
  <si>
    <t>ES1</t>
  </si>
  <si>
    <t>Police: Custody Suite</t>
  </si>
  <si>
    <t>12 additional cells needed</t>
  </si>
  <si>
    <t>Police: Safer Neighbourhood Team Police Office</t>
  </si>
  <si>
    <t>Additional offices at Europa Way</t>
  </si>
  <si>
    <t>Additional office at Lower Heathcote Farm</t>
  </si>
  <si>
    <t>Additional office at Thickthorn</t>
  </si>
  <si>
    <t>ES2d</t>
  </si>
  <si>
    <t>Police: Safer Neighbourhood Team Police Office at the Asps</t>
  </si>
  <si>
    <t>Additional office at Asps plus £188,000 for fitting out etc  to be delivered by developers (agreed in legal obligations)</t>
  </si>
  <si>
    <r>
      <t>Additional office at Asps plus fitting out met in Asps obligation</t>
    </r>
    <r>
      <rPr>
        <sz val="8"/>
        <color rgb="FFE36C0A"/>
        <rFont val="Verdana"/>
        <family val="2"/>
      </rPr>
      <t>.</t>
    </r>
  </si>
  <si>
    <t>ES3</t>
  </si>
  <si>
    <t>Other police equipment and costs</t>
  </si>
  <si>
    <t>A range of other “CIL Compliant” costs including vehicles, communications technology and surveillance equipment, training, uniform and personal equipment</t>
  </si>
  <si>
    <t>ES4</t>
  </si>
  <si>
    <t>Ambulance Service</t>
  </si>
  <si>
    <t>The service has undertaken a recent premises review.  They have no further premises requirements during the Plan Period</t>
  </si>
  <si>
    <t>Community Facilities</t>
  </si>
  <si>
    <t>CF1</t>
  </si>
  <si>
    <t xml:space="preserve">Warwick: Southern Sites Community Centre </t>
  </si>
  <si>
    <t>New Community Centre, including 1 year start-up costs</t>
  </si>
  <si>
    <t>South of Harbury Lane Community Centre</t>
  </si>
  <si>
    <t>CF2</t>
  </si>
  <si>
    <t>Village Infrastructure</t>
  </si>
  <si>
    <t>V1</t>
  </si>
  <si>
    <t>The proposed housing allocations for the growth villages will require (over and above any educational requirements) associated infrastructure investments. For example this could include facilities for teenagers; sport and recreation facilities; improved community halls; allotments;  nursery provision; local road improvements etc.</t>
  </si>
  <si>
    <t>GREEN INFRASTRUCTURE</t>
  </si>
  <si>
    <t>Country parks and Strategic Green Infrastructure</t>
  </si>
  <si>
    <t>GI1</t>
  </si>
  <si>
    <t>Tach Brook Country Park</t>
  </si>
  <si>
    <t>62.5 hectare Country Park to north side of Tach Brook providing a separation and recreational space between Bishops Tachbrook and proposed new development to the south of Harbury Lane.  Include pedestrian and cycle access, links to wider countryside, and ecological areas.  Costs include maintenance and management for 13 years.</t>
  </si>
  <si>
    <t>GI2</t>
  </si>
  <si>
    <t>Kenilworth / Crackley Country Park</t>
  </si>
  <si>
    <t>GI3</t>
  </si>
  <si>
    <t xml:space="preserve">Arden Landscape Enhancement </t>
  </si>
  <si>
    <t>Enhancements to Hay Wood, hedgerows, enhancement of historic parkland at Wroxall Abbey, improved access, new wetland and heathland habitats.  Costs include maintenance and management for 13 years</t>
  </si>
  <si>
    <t>Delivery of this may be subject to prioritisation of available CIL resources later in the plan period</t>
  </si>
  <si>
    <t>Whitely South</t>
  </si>
  <si>
    <t>Provision of a country park</t>
  </si>
  <si>
    <t>GI4</t>
  </si>
  <si>
    <t>River Leam Tree Planting</t>
  </si>
  <si>
    <t>New tree planting opportunities, enhancement of river environment, improved access.  Will assist with flood alleviation. Costs include maintenance and management for 13 years</t>
  </si>
  <si>
    <t>Green Infrastructure Total</t>
  </si>
  <si>
    <t>GI6</t>
  </si>
  <si>
    <t>Improvements to Destination and District scale parks</t>
  </si>
  <si>
    <r>
      <t xml:space="preserve">Improvements to the District parks which have a key strategic role in the provision of open space in </t>
    </r>
    <r>
      <rPr>
        <sz val="8"/>
        <color theme="1"/>
        <rFont val="Verdana"/>
        <family val="2"/>
      </rPr>
      <t>the District. This includes footpath improvements</t>
    </r>
  </si>
  <si>
    <t>GI7</t>
  </si>
  <si>
    <t>Neighbourhood and Local Green Spaces</t>
  </si>
  <si>
    <t>Provision of new open space, play areas, allotments and other local green infrastructure (and enhancements of existing) in line with the Green Space Supplementary Planning Guidance.  To be specified in planning applications</t>
  </si>
  <si>
    <t>GI9</t>
  </si>
  <si>
    <t>Footpath connections</t>
  </si>
  <si>
    <t>Enhance links in to countryside from new developments and beyond. To be specified in planning applications</t>
  </si>
  <si>
    <t>Public rights of way enhancement at the Asps</t>
  </si>
  <si>
    <t>Playing Pitches</t>
  </si>
  <si>
    <t>Football Pitches</t>
  </si>
  <si>
    <t>Requirement for 5 additional full size pitches and 4 mini pitches across the District</t>
  </si>
  <si>
    <t>Cricket  Pitches</t>
  </si>
  <si>
    <t>Expansion of club infrastructure to increase adult cricket by 5 teams and 9 additional junior teams</t>
  </si>
  <si>
    <t>Rugby  Pitches</t>
  </si>
  <si>
    <t>Expansion of club infrastructure to accommodate  additional adult team, 3 additional junior teams and 3 additional midi team</t>
  </si>
  <si>
    <t>Hockey Pitches</t>
  </si>
  <si>
    <t>Additional demand for hockey by 5 teams, which could be accommodated on existing stock. However, the stock of artificial grass pitches will need renewing during the plan period.</t>
  </si>
  <si>
    <t>Monitoring Fees</t>
  </si>
  <si>
    <t>M1</t>
  </si>
  <si>
    <t>S106 and CIL Monitoring</t>
  </si>
  <si>
    <r>
      <t xml:space="preserve">Resource to </t>
    </r>
    <r>
      <rPr>
        <sz val="8"/>
        <color theme="1"/>
        <rFont val="Verdana"/>
        <family val="2"/>
      </rPr>
      <t>manage and monitor Section.106  and  CIL for10 years</t>
    </r>
  </si>
  <si>
    <t>Implementation Phase</t>
  </si>
  <si>
    <t>Education : 0-5 Provision</t>
  </si>
  <si>
    <t>Open Space</t>
  </si>
  <si>
    <t>Early 2017-2022</t>
  </si>
  <si>
    <t>Early to medium 2017-2027</t>
  </si>
  <si>
    <t>Early 2017- 2022</t>
  </si>
  <si>
    <t>Early 2017 onwards</t>
  </si>
  <si>
    <t>Kings Hill Community Centre / hall</t>
  </si>
  <si>
    <t>CF3</t>
  </si>
  <si>
    <t>TBC</t>
  </si>
  <si>
    <t>Emscote road works, Princes drive junction may be recipients of SEP bid finance</t>
  </si>
  <si>
    <t>Includes carriageway and junction improvements as well as the provision of a park and ride facility and cycle route enhancements K2L. Includes cost of dualling of A452.</t>
  </si>
  <si>
    <t>Cycle and Bus Priority Measures for the A452 Corridor (Kenilworth to Leamington)</t>
  </si>
  <si>
    <t>Multi modal improvements Includes carriageway improvements and junction improvements to the following : Emscote Rd / Greville Road, Princess Drive/ Warwick New Road, A445/ Lillington Avenue/ Lillington Road.</t>
  </si>
  <si>
    <t>Multi modal improvements,Includes carriageway improvements and junction improvements to Princes Drive / Park Road, Bath Street Gyratory,Adelaide Road/ Avenue Road, Dormer Place/ Adelaide Road.</t>
  </si>
  <si>
    <t>Sydenham Drive / Radford Road potential widening</t>
  </si>
  <si>
    <t>Myton Road Roundabout - synchronisation of signaling system</t>
  </si>
  <si>
    <t>Potential for funding from SEP / Growth Deal Bid</t>
  </si>
  <si>
    <t>Coventry Road / Spinney Hill Roundabout</t>
  </si>
  <si>
    <t>Transport Infrastructure: Kenilworth Locality Improvements</t>
  </si>
  <si>
    <t> </t>
  </si>
  <si>
    <t>Transport Infrastructure: Town Centre Strategies</t>
  </si>
  <si>
    <t>Town Centre Strategies, Leamington Spa, Warwick, Kenilworth</t>
  </si>
  <si>
    <t>£2 M Leamington Spa, £2M Warwick, £1M Kenilworth</t>
  </si>
  <si>
    <t>Improvements to Priory Road Smith Street and St Nicholas Church Street</t>
  </si>
  <si>
    <t>Castle Hill Gyratory Signals</t>
  </si>
  <si>
    <t>Transport Infrastructure: A46 to Cubbington</t>
  </si>
  <si>
    <t>Bericote Rd / Stoneleigh Rd, Kenilworth Road /Westhill Roiad, A445/Sandy Lane</t>
  </si>
  <si>
    <t>Confirmation of assignation to CIL / S106 yet to be confimed by County Highways</t>
  </si>
  <si>
    <t>Cycling,bus priority measures and other sustainable transport schemes not specified in Appendix B of the 2016 STA</t>
  </si>
  <si>
    <t>T16</t>
  </si>
  <si>
    <t>Major carriageway and junction improvements (including pedestrian and cycleway provision / connectivity). Includes Europa Way Corridor parts 1 and 2, Europa , Myton Road Roundabout, Shires Retail Park Roundabout, Grey's Mallory Roundabout.</t>
  </si>
  <si>
    <t>Unspecified expansion to primary and secondary schools</t>
  </si>
  <si>
    <t> £2,500,000</t>
  </si>
  <si>
    <t>GI10</t>
  </si>
  <si>
    <t>GI11</t>
  </si>
  <si>
    <t>GI12</t>
  </si>
  <si>
    <t>GI13</t>
  </si>
  <si>
    <t>ES2a</t>
  </si>
  <si>
    <t>ES2b</t>
  </si>
  <si>
    <t>ES2c</t>
  </si>
  <si>
    <t>E1g</t>
  </si>
  <si>
    <t>Other Committed Funding</t>
  </si>
  <si>
    <t>Other Potential Funding</t>
  </si>
  <si>
    <t>Growth Deal bid secured.</t>
  </si>
  <si>
    <t xml:space="preserve"> from SEP</t>
  </si>
  <si>
    <t>from WCC Corporate Growth Fund</t>
  </si>
  <si>
    <t>Kings Hill Allocation - (based on 2000 dwellings) 1x 2 form entries.  Note: Education planning requires consideration for requirements across the entire proposed site i.e. 4000 dwellings and discussions with developers have been on this basis)</t>
  </si>
  <si>
    <t xml:space="preserve">No additional requirement. The provision of additional capacity as set out in E1, E2 and E3, combined with displacing children out of priority area means that the proposals for new development in villages can be met at the following schools:
</t>
  </si>
  <si>
    <t>South of Warwick Sites (overview)</t>
  </si>
  <si>
    <t>Emergency Services Total</t>
  </si>
  <si>
    <t xml:space="preserve">Community Facilities Total </t>
  </si>
  <si>
    <t>IDP Total</t>
  </si>
  <si>
    <t>Country Park to the north of Kenilworth. Mitigation for HS2 proposals.  Potential to link with future any proposals for University of Warwick.  Include pedestrian and cycle access, links to wider countryside, and ecological areas.  Costs include maintenance and management for 13 years</t>
  </si>
  <si>
    <t>Playing Pitches Total</t>
  </si>
  <si>
    <t>Total funding</t>
  </si>
  <si>
    <t>Funding gap</t>
  </si>
  <si>
    <t>The Local Plan evidence base highlights that WDC Local Plan growth is not the trigger for major improvements to the strategic motorway network. These capacity concerns will have to be addressed before the end of the Plan period. The precise identification and costing of any improvements is yet to be determined and there is potential for any scheme(s) to be  predominantly financed / delivered by HE/ DfT</t>
  </si>
  <si>
    <t>*Location to be adjacent Myton School details being developed through master planning arrangements.  Exact location yet to be determined</t>
  </si>
  <si>
    <t xml:space="preserve">It is the aspiration of WCC that all new primary schools will have pre-school provision on site, either run by the school itself or by a private provider. This cannot be guaranteed however as the Free Schools agenda rolls out and WCC have less control. WCC will continue to seek pre-school contributions from developers to ensure a sufficient supply of pre-school provision. </t>
  </si>
  <si>
    <t>*Delivered but forward funded – money recouped from WDC/SDC developer contributions.
£6,000,000  overall available from S106 agreements in Warwick District thus far
£977,000 to go to acute healthcare from the Asps
Gallows Hill will deliver £476,550 for acute healthcare provision
Note above figures are incorporated in the overall WDC S106 total</t>
  </si>
  <si>
    <t>Development underway –anticipated completion 2017
CIL apportionment  to be shared with Stratford District Council</t>
  </si>
  <si>
    <t>The Ambulance Trust is keen to work with Developers to support the provision of defibrillators.
WCC supports requests for the provision of defibrillators on all new public buildings either through direct provision of the payment of a financial contribution. (Approx cost per defib is £1,500)</t>
  </si>
  <si>
    <t xml:space="preserve">The County Council does not currently have plans to deliver new library provision. 
Financial contributions are requested for all new developments of more than 24 dwellings to ensure that the service is able to provide appropriate stock as well as delivering targeted promotions. </t>
  </si>
  <si>
    <t>£1,000,000  assumed from sale of current Talisman theatre site</t>
  </si>
  <si>
    <t>Education Total</t>
  </si>
  <si>
    <t>Health Total</t>
  </si>
  <si>
    <t>Indoor Sports Total</t>
  </si>
  <si>
    <t>Cultural Facilities Total</t>
  </si>
  <si>
    <t>Open Spaces Total</t>
  </si>
  <si>
    <t>Monitoring Total</t>
  </si>
  <si>
    <t>Utilities Total</t>
  </si>
  <si>
    <t xml:space="preserve">Current Government Policy means that this school will be delivered as a Free School.
Land will be available to support the provision of a 2 form entry primary school.
The school will only be brought forward when demand dictates. </t>
  </si>
  <si>
    <t>The school is now admitting up to 2 Forms of entry on an informal basis when demand is required.
It is still planned to formally expand the school moving forward but this is currently on hold.</t>
  </si>
  <si>
    <t>WCC worked with the Coventry Diocesan Board of Education to enable St Peter's to admit up to 1 form of entry throughout the school.
The build delivered by the DBE but funded by WCC in advance of S106 receipt.</t>
  </si>
  <si>
    <t>Update and Progress - September 2017</t>
  </si>
  <si>
    <t>The school has opened to pupils September 2017. 
Initially opening at 1 form of entry but will expand to 2FE when demand requires. Currently admitting in Year 1 and Reception. 
There is a private provider day care facility on site (Polka Dot)
The build has been forward funded by WCC in advance of S106 income receipt.
The school will be sponsored by The Communities Academy Trust which currently manages a number of schools in Warwickshire and Staffordshire. Locally the Trust sponsor Woodloes Primary School</t>
  </si>
  <si>
    <t xml:space="preserve">Estimated pupil yield for 4000 dwellings suggests the need for up to 5 forms of entry at primary school age. The pattern of provision is still to be determined although The proposed primary eductaion solution for Kings Hill is for the provision of 2 x 2FE primary schools with one of those schools on a site capacble of expansion to 3FE if required. Discussions have taken place with Coventry City Council to ensure we don’t over provide places and put existing schools at risk. Discussions have confirmed that there is no surplus capacity of school places in the neighbouring part of Coventry.  Pre-app discussions contunue to help inform master planning.
New primary school provision will be required reasonably early on in development. </t>
  </si>
  <si>
    <t xml:space="preserve">Budbrooke Primary School is now managed by the Community Academies Trust. Budbrooke Primary is on a large enough site to support expansion to 2 forms of entry. 
Expansion will only be considered once there is a recognised need. This is to ensure sustainability. 
Expansion will not be required until growth in housing locally. </t>
  </si>
  <si>
    <t xml:space="preserve">Cubbington, Radford Semele and Lapworth Schools don't lend themselves to expansion.
Bishops Tachbrook possibly could expand but the grwoth locally would not support an additional form of entry.
All Saints Primary School at Leek Wootton have expressed an interest in expansion. Proposed growth locally does not require expansion and any potential S106 income would be unlikely to support the cost of the required build. 
A number of existing S106s require funds towards the provision of additional school places as a contribution towards the cost of home to school transport. This is in recognition that the local schools can't be expanded and so children will have to travel out of the area to access a school place. </t>
  </si>
  <si>
    <t xml:space="preserve"> First phase expansion due by 2019</t>
  </si>
  <si>
    <t>Development of an all through (11-18) Kenilworth School in place of the current split site Kenilworth School should not solely be funded by Developer contributions as the scheme is not the result of increased pupil numbers. The proposed growth within Kenilworth Town requires the need for expansion of provision at Kenilworth School.  The proposed development at Kings Hill will require its own secondary provision. Discussions contnue around the reloaction and expansion of Kenilworth School.</t>
  </si>
  <si>
    <t>Situation to be kept under review as growth in the area unfolds</t>
  </si>
  <si>
    <t>Funds collected to support necessary adaptations to enable pupils to attend schools of their choice as identified in their Education Health and Care Plan. 
This is likley to see adaptations to mainstream schools rather than necessarily expansion of existing special schools.</t>
  </si>
  <si>
    <t>WCC will continue to seek contributions towards the provision of school transport where believed to be justifiable.
This could be because it is not possible to expand the local primary school or because pupils have to travel more than the statutory distance to secure secondary places.</t>
  </si>
  <si>
    <t xml:space="preserve">Originally WCC were looking at two  x 1 form entry primary schools. This would have seen one school capacable of admitting up to 210 pupils at Thickthorn and a second school of the same size elsewhere within the growth area of Kenilowrth, possibly at Southcreast Farm
The new school (s) would be free schools and the Education Funding Agency are not supportive of 1FE schools.
Thought will now need to be refocussed to the provision of one x 2FE primary school within the Kenilworth growth area. 
There is minimal spare capacity within Kenilworth primary schools so a new school will be required early in the housing delivery phase. </t>
  </si>
  <si>
    <t>Medium 2023-2027</t>
  </si>
  <si>
    <t>Late 2028 and beyond</t>
  </si>
  <si>
    <t>E2c</t>
  </si>
  <si>
    <t xml:space="preserve">Improvements to sports hall and swimming pools
</t>
  </si>
  <si>
    <t>The Playing Pitch Strategy will be refreshed and an update provided in the Autumn of 2018</t>
  </si>
  <si>
    <t xml:space="preserve">A project board has been convened to ensure that the phased development of the Corridor is co-ordinated, effective and minimises disruption.
First phase of the works are the access works to Gallows Hill and Heathcote Farm developments funded through S278.  This is likely to last 10 months
Phase 2 is scheduled to be works related to the Catesby scheme, again funded through S278.  
</t>
  </si>
  <si>
    <t>Transport &amp; Utilities 2017-22 Total</t>
  </si>
  <si>
    <t>Education 2017-22  Total</t>
  </si>
  <si>
    <t>Health &amp; Emergency Services 2017-22 Total</t>
  </si>
  <si>
    <t>IDP Total 2017-2022</t>
  </si>
  <si>
    <t>Early 2017-2022 and onwards throughout plan period</t>
  </si>
  <si>
    <t>Indoor Sports &amp; Culture 2017-2022 Total</t>
  </si>
  <si>
    <t>Open Spaces &amp; Sports Pitches 2017-2022 Total</t>
  </si>
  <si>
    <t>Community Facilities &amp; Monitoring 2017-2022 Total</t>
  </si>
  <si>
    <t>S106 agreed</t>
  </si>
  <si>
    <t>S106 Rec'd</t>
  </si>
  <si>
    <t>Funding secured</t>
  </si>
  <si>
    <t>T3a</t>
  </si>
  <si>
    <t>T17</t>
  </si>
  <si>
    <t xml:space="preserve">CIL agreed </t>
  </si>
  <si>
    <t>S278 agreed</t>
  </si>
  <si>
    <t>T15a</t>
  </si>
  <si>
    <t>T15b</t>
  </si>
  <si>
    <t>T15c</t>
  </si>
  <si>
    <t>GI14</t>
  </si>
  <si>
    <t>T99</t>
  </si>
  <si>
    <t>S106 recd</t>
  </si>
  <si>
    <t>S278</t>
  </si>
  <si>
    <t>Strategic, non-specific infrastructure contributions</t>
  </si>
  <si>
    <t>Committed Funding</t>
  </si>
  <si>
    <t>Total</t>
  </si>
  <si>
    <t>First phase of works completed and refurbished Newbold Comyn open, St Nicholas imminent.  Second phase due for completion in Spring 2018</t>
  </si>
  <si>
    <t>Check Total</t>
  </si>
  <si>
    <t>AS ABOVE DELETE PREVIOUS</t>
  </si>
  <si>
    <t xml:space="preserve">This site will only be brought forward if demand requires. </t>
  </si>
  <si>
    <t>Thickthorn school (1x2 form)   - located at East of Kenilworth</t>
  </si>
  <si>
    <t>No further action will be taken until a Reserved Matters application is submitted.
Agreement about the location of the school site will be required.
Masterplan discussions underway - early stages ******</t>
  </si>
  <si>
    <t>Working with school to expand kitchen (WCC forward funded)</t>
  </si>
  <si>
    <t>The delivery of additional secondary school places will be delivered through a phased approach. The first phase will see the expansion of Campion School and discussions are taking place between the Academy and the Local Authority. Phase 2 is likely to see the provision of a new free school. The first phase of provision of new secondary school places will be through the first expansion of Campion School, plans are currently being developed.
Initial discussions continue with the school and additional places should be available from September 2019.</t>
  </si>
  <si>
    <t>The exact delivery of additional places is still to be determined.
Any new school will be a free school as per current Government policy.
Additional provision at this location forms part of the wider strategy for ensuring a sufficient supply of school places.
JOin with above</t>
  </si>
  <si>
    <t>The school has opened to pupils September 2017. 
Initially opening at 1 form of entry but will expand to 2FE when demand requires. Currently admitting in Year 1 and Reception. 
There is a private provider day care facility on site (Polka Dot)
The build has been forward funded by WCC in advance of S106 income receipt.
The school will be sponsored IS The Communities Academy Trust which currently manages a number of schools in Warwickshire and Staffordshire. Locally the Trust sponsor Woodloes Primary School and Budbrooke Primary</t>
  </si>
  <si>
    <t xml:space="preserve">Estimated pupil yield for 4000 dwellings suggests the need for up to 5 forms of entry at primary school age. The pattern of provision is still to be determined although The proposed primary eductaion solution for Kings Hill is for the provision of 2 x 2FE primary schools with one of those schools on a site capacble of expansion to 3FE if required. Discussions have taken place with Coventry City Council to ensure we don’t over provide places and put existing schools at risk. Discussions have confirmed that there is no surplus capacity of school places in the neighbouring part of Coventry.  Application has been received for first phase of development (ca 2500 dwellings) which includes the secondary school and 1 primary school (app W/18/0643)
New primary school provision will be required reasonably early on in development. </t>
  </si>
  <si>
    <t>The provision of 4,000 homes will require a minimum of 5 form of entry for education purposes. 
Proposed development at Westwood Heath will also require the provision of additional capacity and this could see the need for 6 or 7 forms of entry in total at secondary age. 
Discussions are taking place with the developers but the need for on-site secondary provision is agreed. 
Provision will need to be funded from developer contributions and possible forward funding from EFA as part of the provision of free schools.
It is likely that the new school will also support the provision of school places for growth in the Westwood Heath area. 
Application now received for the first phase (ca 2500 dwellings) including secondary school.</t>
  </si>
  <si>
    <t>A project board has been convened to ensure that the phased development of the Corridor is co-ordinated, effective and minimises disruption.
First phase of the works are the access works to Gallows Hill and Heathcote Farm developments funded through S278.  This is likely to last 10 months and commence mid June.
Phase 2 is scheduled to be works related to the Catesby scheme, again funded through S278.  
Creation of design code is underway to ensure that the setting and treatment of the improvements is consistent and appropriate</t>
  </si>
  <si>
    <t>Highways England , RIS2 and future potential from S278.  Other funding sources may be identified as a result of the A452 being included in the DfT Major Route Nework and potential for some HS2 funding.</t>
  </si>
  <si>
    <t>Delivery will be post A46 Stoneleigh improvements (T12a).  Works can not be concurrent due to HS2 Hybrid Bill restrictions.  Once A46 Stoneleigh works are complete HS2 construction traffic will be reassigned to A46 Stoneleigh junction.  Potential for K2L to be delivered in advance, subject to addressing funding issues.  Business casese for both schemes have been developed, further work on these will be undertaken 2018/19.</t>
  </si>
  <si>
    <t>To be incorportated in assessment wok for T3</t>
  </si>
  <si>
    <t>Development for strategic P&amp;R strategy to commence 2018/19</t>
  </si>
  <si>
    <t>CIL funding application submitted, scheme development work to commence 2018/19</t>
  </si>
  <si>
    <t>Construction expected to commence summer 2018, some site clearance already undertaken</t>
  </si>
  <si>
    <t>Kenilworth gyratory assessment work included in the forthcoming Kenilworth Development Brief.  Note nominal contribution to A45/ Kenilworth Road and A429 Stoneleigh Road/ Gibbet Hill Road yet  to be identified.  Progress with the A46 Link Road Phase 2 may result in the the scale of the mitigation requirement being reduced.</t>
  </si>
  <si>
    <t>This will be included within the Warwick Town Centre Scheme</t>
  </si>
  <si>
    <t>T13</t>
  </si>
  <si>
    <t>Transport Infrastructure: A46 Strategic project</t>
  </si>
  <si>
    <t>Phase One, Stoneleigh A46 junction: Full graded seperated roudabout to be constructed with new south facing slip roads and bridge over A46.  To include cycle and pedestrian provision.</t>
  </si>
  <si>
    <t>Elements of the Warwick Town Centre strategy have been programmed for delivery and project is on the Regulation 123 List to allow CIL funding to cover the development of the next stages of the town centre scheme.  Further study work ongoing in Warwick, Leamington and Kenilworth.</t>
  </si>
  <si>
    <t>Scheme is on the 2018 Regulation 123 List, scheme development work to commence 2018/19</t>
  </si>
  <si>
    <r>
      <t>Work is progressing on a feasibility study to explore where and how to provide a new “health hub” in Lillington to replace both the Cubbington Road surgery and Crown Way Clinic.  A multi-agency project group is being established to include the South Warwickshire Foundation Trust, CCG, Public Health Warwickshire and Warwick District Council.  A report on this was consider separately be Executive on 31</t>
    </r>
    <r>
      <rPr>
        <vertAlign val="superscript"/>
        <sz val="8"/>
        <color theme="1"/>
        <rFont val="Verdana"/>
        <family val="2"/>
      </rPr>
      <t>st</t>
    </r>
    <r>
      <rPr>
        <sz val="8"/>
        <color theme="1"/>
        <rFont val="Verdana"/>
        <family val="2"/>
      </rPr>
      <t xml:space="preserve"> May, approving WDC involvement.  One of the roles of this Project Group will be to establish a timetable for delivery of the hub.  </t>
    </r>
  </si>
  <si>
    <t>T12b</t>
  </si>
  <si>
    <t>T12c</t>
  </si>
  <si>
    <t>Dalehouse Lane/Knowle Hill improvement</t>
  </si>
  <si>
    <t xml:space="preserve">Crewe Lane treatment (inc. B4115 junction) </t>
  </si>
  <si>
    <t>Additional mitigation requirement indentified through more detailed assessment work included in the East of Kenilworth Development Brief</t>
  </si>
  <si>
    <t>Medium 2023 -2027</t>
  </si>
  <si>
    <t>Additional mitigation required identified through more detailed assessment work included in the Kenilworth Development Brief.  Western section to be improved for mainly ped/cycle use and for access only.  Eastern section to be widened to create connection beween H40 spine road and B4114 (inc ped/cycle improvements)</t>
  </si>
  <si>
    <t>Phase 2 – (Abbey Fields)</t>
  </si>
  <si>
    <t>Phase 2 – (Castle Farm)</t>
  </si>
  <si>
    <t xml:space="preserve">Professional services tender now complete and award imminent.  Scoping underway, with initial report due to August Executive, initial public consultation on options in Autumn 2018 and proposals and costs Spring 2018.  </t>
  </si>
  <si>
    <t>St Nicholas Park completed and fully opened in April 2018.  Newbold Comyn due for final completion in August 2018</t>
  </si>
  <si>
    <t>CIL agreed</t>
  </si>
  <si>
    <t>S106 paid</t>
  </si>
  <si>
    <t xml:space="preserve">CIL </t>
  </si>
  <si>
    <t>St Nicholas Park and Abbey Fields included in the Reg123 List for 2018/9</t>
  </si>
  <si>
    <t>Policy &amp; Green Spaces teams producing new Supplementary Planning Document, drafts due late 2018</t>
  </si>
  <si>
    <t>Kenilworth: East of Kenilworth Community Centre</t>
  </si>
  <si>
    <t>No longer a police requirement, S106 to be requested to bolster additional service</t>
  </si>
  <si>
    <t xml:space="preserve">There is minimal spare capacity within Kenilworth primary schools so a new school will be required early in the housing delivery phase, and thus a 420 pupil school required, and will also support the delivery of pre-school and wraparound care. Exact loaction to form part of SPD, school to come forward alongside development
</t>
  </si>
  <si>
    <t>Work underway to provide relocation of school to single site.  Significant HIF bid succesful.  Related Executive paper coming forward regarding site assembly and also the East of Kenilworth SPD.  School scheduled to open Sept 2021.</t>
  </si>
  <si>
    <t>Including improvements to Kenilworth Gyratory, Kenilworth Road,A429 / Stoneleigh Road/ Gibbett Hill Road.</t>
  </si>
  <si>
    <t xml:space="preserve">Pre-application discussions around the Severn Trent site are underway.
Brief to appoint design team likely to go out in July 2018 with consultations taking place over Summer / Autumn 2018.
A report to the Executive will follow in November / December regarding the agreed design and procurement of the works contract and to approve the submission of a planning application.
</t>
  </si>
  <si>
    <t>Consideration being given to submitting bid to HS2/BLEF fund</t>
  </si>
  <si>
    <t xml:space="preserve"> </t>
  </si>
  <si>
    <t>To be removed as no relevant allocations</t>
  </si>
  <si>
    <t>Phase 2 - (Abbey Fields)</t>
  </si>
  <si>
    <t xml:space="preserve">Professional services tender now complete and award imminent.  Scoping underway, with initial report due to August Executive, initial public consultation on options in Autumn 2018 and proposals and costs Spring 2018. </t>
  </si>
  <si>
    <t>£20m DfT Large Local Major Scheme Fund
£10m WCC Capital Infrastructure Fund (agreed at WCC Cabinet to go to Full Council)</t>
  </si>
  <si>
    <t>Planning application submitted.  Currently workng with Highways England on detailed design queries.  Necessary procedures in place with HS2, final funding gap being addressed.  Project due to be completed in time to take peak HS2 traffic to Stoneleigh compound (2021)</t>
  </si>
  <si>
    <t>Small parcel of park already has planning permission as part of W/17/1729
Application  received with remainder of the park included.  Application likely to go before Planning Committee in late August.</t>
  </si>
  <si>
    <t>T13b</t>
  </si>
  <si>
    <t>Phase Two, A46 link road, between the Stoneleigh Rd juntion to Westwood Heath</t>
  </si>
  <si>
    <t>Newly instigated project line as part of the wider A46 strategic programme.  Phase 2 links the Phase 1 roundabout terminating towards Westwood Heath.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</si>
</sst>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164" formatCode="&quot;£&quot;#,##0.00"/>
    <numFmt numFmtId="165" formatCode="&quot;£&quot;#,##0"/>
  </numFmts>
  <fonts count="28" x14ac:knownFonts="1">
    <font>
      <sz val="11"/>
      <color theme="1"/>
      <name val="Calibri"/>
      <family val="2"/>
      <scheme val="minor"/>
    </font>
    <font>
      <b/>
      <sz val="11"/>
      <color theme="1"/>
      <name val="Calibri"/>
      <family val="2"/>
      <scheme val="minor"/>
    </font>
    <font>
      <b/>
      <sz val="8"/>
      <color rgb="FF000000"/>
      <name val="Verdana"/>
      <family val="2"/>
    </font>
    <font>
      <b/>
      <sz val="12"/>
      <color rgb="FF000000"/>
      <name val="Verdana"/>
      <family val="2"/>
    </font>
    <font>
      <sz val="8"/>
      <color rgb="FF000000"/>
      <name val="Calibri"/>
      <family val="2"/>
      <scheme val="minor"/>
    </font>
    <font>
      <sz val="8"/>
      <color rgb="FF4BACC6"/>
      <name val="Calibri"/>
      <family val="2"/>
      <scheme val="minor"/>
    </font>
    <font>
      <sz val="8"/>
      <color theme="1"/>
      <name val="Calibri"/>
      <family val="2"/>
      <scheme val="minor"/>
    </font>
    <font>
      <strike/>
      <sz val="8"/>
      <color rgb="FF000000"/>
      <name val="Calibri"/>
      <family val="2"/>
      <scheme val="minor"/>
    </font>
    <font>
      <sz val="8"/>
      <color rgb="FFFF0000"/>
      <name val="Calibri"/>
      <family val="2"/>
      <scheme val="minor"/>
    </font>
    <font>
      <sz val="8"/>
      <color rgb="FF000000"/>
      <name val="Verdana"/>
      <family val="2"/>
    </font>
    <font>
      <sz val="8"/>
      <color theme="1"/>
      <name val="Verdana"/>
      <family val="2"/>
    </font>
    <font>
      <b/>
      <sz val="10"/>
      <color rgb="FF000000"/>
      <name val="Verdana"/>
      <family val="2"/>
    </font>
    <font>
      <b/>
      <sz val="10"/>
      <color theme="1"/>
      <name val="Verdana"/>
      <family val="2"/>
    </font>
    <font>
      <sz val="8"/>
      <color rgb="FFE36C0A"/>
      <name val="Verdana"/>
      <family val="2"/>
    </font>
    <font>
      <sz val="8"/>
      <color rgb="FFFF0000"/>
      <name val="Verdana"/>
      <family val="2"/>
    </font>
    <font>
      <sz val="8"/>
      <color rgb="FF4BACC6"/>
      <name val="Verdana"/>
      <family val="2"/>
    </font>
    <font>
      <b/>
      <sz val="8"/>
      <color theme="1"/>
      <name val="Verdana"/>
      <family val="2"/>
    </font>
    <font>
      <sz val="8"/>
      <name val="Calibri"/>
      <family val="2"/>
      <scheme val="minor"/>
    </font>
    <font>
      <sz val="9"/>
      <color theme="1"/>
      <name val="Verdana"/>
      <family val="2"/>
    </font>
    <font>
      <sz val="10"/>
      <color theme="1"/>
      <name val="Verdana"/>
      <family val="2"/>
    </font>
    <font>
      <b/>
      <sz val="9"/>
      <color rgb="FF000000"/>
      <name val="Verdana"/>
      <family val="2"/>
    </font>
    <font>
      <sz val="11"/>
      <color theme="1"/>
      <name val="Verdana"/>
      <family val="2"/>
    </font>
    <font>
      <sz val="8"/>
      <name val="Verdana"/>
      <family val="2"/>
    </font>
    <font>
      <sz val="9"/>
      <color indexed="81"/>
      <name val="Tahoma"/>
      <family val="2"/>
    </font>
    <font>
      <b/>
      <sz val="9"/>
      <color indexed="81"/>
      <name val="Tahoma"/>
      <family val="2"/>
    </font>
    <font>
      <vertAlign val="superscript"/>
      <sz val="8"/>
      <color theme="1"/>
      <name val="Verdana"/>
      <family val="2"/>
    </font>
    <font>
      <sz val="8"/>
      <color indexed="81"/>
      <name val="Tahoma"/>
      <charset val="1"/>
    </font>
    <font>
      <b/>
      <sz val="8"/>
      <color indexed="81"/>
      <name val="Tahoma"/>
      <charset val="1"/>
    </font>
  </fonts>
  <fills count="20">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1A0C7"/>
        <bgColor indexed="64"/>
      </patternFill>
    </fill>
    <fill>
      <patternFill patternType="solid">
        <fgColor rgb="FFFFFFFF"/>
        <bgColor indexed="64"/>
      </patternFill>
    </fill>
    <fill>
      <patternFill patternType="solid">
        <fgColor rgb="FF8DB3E2"/>
        <bgColor indexed="64"/>
      </patternFill>
    </fill>
    <fill>
      <patternFill patternType="solid">
        <fgColor rgb="FF92D050"/>
        <bgColor indexed="64"/>
      </patternFill>
    </fill>
    <fill>
      <patternFill patternType="solid">
        <fgColor rgb="FF8DB4E2"/>
        <bgColor indexed="64"/>
      </patternFill>
    </fill>
    <fill>
      <patternFill patternType="solid">
        <fgColor rgb="FFB2A1C7"/>
        <bgColor indexed="64"/>
      </patternFill>
    </fill>
    <fill>
      <patternFill patternType="solid">
        <fgColor theme="0" tint="-0.499984740745262"/>
        <bgColor indexed="64"/>
      </patternFill>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34998626667073579"/>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ashDotDot">
        <color indexed="64"/>
      </bottom>
      <diagonal/>
    </border>
    <border>
      <left/>
      <right style="medium">
        <color indexed="64"/>
      </right>
      <top style="medium">
        <color indexed="64"/>
      </top>
      <bottom style="dashDotDot">
        <color indexed="64"/>
      </bottom>
      <diagonal/>
    </border>
    <border>
      <left style="medium">
        <color indexed="64"/>
      </left>
      <right style="medium">
        <color indexed="64"/>
      </right>
      <top style="dashDotDot">
        <color indexed="64"/>
      </top>
      <bottom style="dashDotDot">
        <color indexed="64"/>
      </bottom>
      <diagonal/>
    </border>
    <border>
      <left/>
      <right style="medium">
        <color indexed="64"/>
      </right>
      <top/>
      <bottom style="dashDotDot">
        <color indexed="64"/>
      </bottom>
      <diagonal/>
    </border>
    <border>
      <left style="medium">
        <color indexed="64"/>
      </left>
      <right/>
      <top style="dashDotDot">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dashDotDot">
        <color indexed="64"/>
      </bottom>
      <diagonal/>
    </border>
    <border>
      <left style="dotted">
        <color indexed="64"/>
      </left>
      <right style="dotted">
        <color indexed="64"/>
      </right>
      <top style="medium">
        <color indexed="64"/>
      </top>
      <bottom style="dashDotDot">
        <color indexed="64"/>
      </bottom>
      <diagonal/>
    </border>
    <border>
      <left style="dotted">
        <color indexed="64"/>
      </left>
      <right style="medium">
        <color indexed="64"/>
      </right>
      <top style="medium">
        <color indexed="64"/>
      </top>
      <bottom style="dashDotDot">
        <color indexed="64"/>
      </bottom>
      <diagonal/>
    </border>
    <border>
      <left style="medium">
        <color indexed="64"/>
      </left>
      <right style="dotted">
        <color indexed="64"/>
      </right>
      <top style="dashDotDot">
        <color indexed="64"/>
      </top>
      <bottom style="dashDotDot">
        <color indexed="64"/>
      </bottom>
      <diagonal/>
    </border>
    <border>
      <left style="dotted">
        <color indexed="64"/>
      </left>
      <right style="dotted">
        <color indexed="64"/>
      </right>
      <top style="dashDotDot">
        <color indexed="64"/>
      </top>
      <bottom style="dashDotDot">
        <color indexed="64"/>
      </bottom>
      <diagonal/>
    </border>
    <border>
      <left style="dotted">
        <color indexed="64"/>
      </left>
      <right style="medium">
        <color indexed="64"/>
      </right>
      <top style="dashDotDot">
        <color indexed="64"/>
      </top>
      <bottom style="dashDotDot">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dashDotDot">
        <color indexed="64"/>
      </bottom>
      <diagonal/>
    </border>
    <border>
      <left style="dotted">
        <color indexed="64"/>
      </left>
      <right style="dotted">
        <color indexed="64"/>
      </right>
      <top/>
      <bottom style="dashDotDot">
        <color indexed="64"/>
      </bottom>
      <diagonal/>
    </border>
    <border>
      <left style="dotted">
        <color indexed="64"/>
      </left>
      <right style="medium">
        <color indexed="64"/>
      </right>
      <top/>
      <bottom style="dashDotDot">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medium">
        <color indexed="64"/>
      </top>
      <bottom style="dashDotDot">
        <color indexed="64"/>
      </bottom>
      <diagonal/>
    </border>
    <border>
      <left style="dotted">
        <color indexed="64"/>
      </left>
      <right/>
      <top style="dashDotDot">
        <color indexed="64"/>
      </top>
      <bottom style="dashDotDot">
        <color indexed="64"/>
      </bottom>
      <diagonal/>
    </border>
    <border>
      <left style="dotted">
        <color indexed="64"/>
      </left>
      <right/>
      <top/>
      <bottom/>
      <diagonal/>
    </border>
    <border>
      <left style="dotted">
        <color indexed="64"/>
      </left>
      <right/>
      <top/>
      <bottom style="dashDotDot">
        <color indexed="64"/>
      </bottom>
      <diagonal/>
    </border>
    <border>
      <left style="dotted">
        <color indexed="64"/>
      </left>
      <right/>
      <top/>
      <bottom style="medium">
        <color indexed="64"/>
      </bottom>
      <diagonal/>
    </border>
    <border>
      <left/>
      <right style="dotted">
        <color indexed="64"/>
      </right>
      <top style="medium">
        <color indexed="64"/>
      </top>
      <bottom style="dashDotDot">
        <color indexed="64"/>
      </bottom>
      <diagonal/>
    </border>
    <border>
      <left/>
      <right style="dotted">
        <color indexed="64"/>
      </right>
      <top style="dashDotDot">
        <color indexed="64"/>
      </top>
      <bottom style="dashDotDot">
        <color indexed="64"/>
      </bottom>
      <diagonal/>
    </border>
    <border>
      <left/>
      <right style="dotted">
        <color indexed="64"/>
      </right>
      <top/>
      <bottom/>
      <diagonal/>
    </border>
    <border>
      <left/>
      <right style="dotted">
        <color indexed="64"/>
      </right>
      <top/>
      <bottom style="dashDotDot">
        <color indexed="64"/>
      </bottom>
      <diagonal/>
    </border>
    <border>
      <left/>
      <right style="dotted">
        <color indexed="64"/>
      </right>
      <top/>
      <bottom style="medium">
        <color indexed="64"/>
      </bottom>
      <diagonal/>
    </border>
    <border>
      <left style="medium">
        <color indexed="64"/>
      </left>
      <right/>
      <top style="dashDotDot">
        <color indexed="64"/>
      </top>
      <bottom style="medium">
        <color indexed="64"/>
      </bottom>
      <diagonal/>
    </border>
    <border>
      <left style="medium">
        <color indexed="64"/>
      </left>
      <right style="medium">
        <color indexed="64"/>
      </right>
      <top style="medium">
        <color indexed="64"/>
      </top>
      <bottom style="dashDotDot">
        <color indexed="64"/>
      </bottom>
      <diagonal/>
    </border>
    <border>
      <left/>
      <right/>
      <top style="medium">
        <color indexed="64"/>
      </top>
      <bottom style="dashDotDot">
        <color indexed="64"/>
      </bottom>
      <diagonal/>
    </border>
    <border>
      <left style="medium">
        <color indexed="64"/>
      </left>
      <right style="medium">
        <color indexed="64"/>
      </right>
      <top style="dashDotDot">
        <color indexed="64"/>
      </top>
      <bottom style="medium">
        <color indexed="64"/>
      </bottom>
      <diagonal/>
    </border>
    <border>
      <left/>
      <right style="medium">
        <color indexed="64"/>
      </right>
      <top style="dashDotDot">
        <color indexed="64"/>
      </top>
      <bottom style="medium">
        <color indexed="64"/>
      </bottom>
      <diagonal/>
    </border>
    <border>
      <left style="medium">
        <color indexed="64"/>
      </left>
      <right style="medium">
        <color indexed="64"/>
      </right>
      <top style="dashDotDot">
        <color indexed="64"/>
      </top>
      <bottom/>
      <diagonal/>
    </border>
    <border>
      <left style="thin">
        <color indexed="64"/>
      </left>
      <right/>
      <top/>
      <bottom style="thin">
        <color indexed="64"/>
      </bottom>
      <diagonal/>
    </border>
  </borders>
  <cellStyleXfs count="1">
    <xf numFmtId="0" fontId="0" fillId="0" borderId="0"/>
  </cellStyleXfs>
  <cellXfs count="800">
    <xf numFmtId="0" fontId="0" fillId="0" borderId="0" xfId="0"/>
    <xf numFmtId="0" fontId="4" fillId="5" borderId="4" xfId="0" applyFont="1" applyFill="1" applyBorder="1" applyAlignment="1">
      <alignment vertical="center" wrapText="1"/>
    </xf>
    <xf numFmtId="0" fontId="4" fillId="7" borderId="4" xfId="0" applyFont="1" applyFill="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top" wrapText="1"/>
    </xf>
    <xf numFmtId="0" fontId="9" fillId="3" borderId="4" xfId="0" applyFont="1" applyFill="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9" fillId="3" borderId="3" xfId="0" applyFont="1" applyFill="1" applyBorder="1" applyAlignment="1">
      <alignment vertical="center" wrapText="1"/>
    </xf>
    <xf numFmtId="0" fontId="10" fillId="0" borderId="7" xfId="0" applyFont="1" applyBorder="1" applyAlignment="1">
      <alignment vertical="center" wrapText="1"/>
    </xf>
    <xf numFmtId="0" fontId="4" fillId="7" borderId="2" xfId="0" applyFont="1" applyFill="1" applyBorder="1" applyAlignment="1">
      <alignment vertical="center" wrapText="1"/>
    </xf>
    <xf numFmtId="0" fontId="6" fillId="0" borderId="2" xfId="0" applyFont="1" applyBorder="1" applyAlignment="1">
      <alignment vertical="center" wrapText="1"/>
    </xf>
    <xf numFmtId="0" fontId="9" fillId="0" borderId="5" xfId="0" applyFont="1" applyBorder="1" applyAlignment="1">
      <alignmen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4" fillId="11" borderId="8" xfId="0" applyFont="1" applyFill="1" applyBorder="1" applyAlignment="1">
      <alignment vertical="center" wrapText="1"/>
    </xf>
    <xf numFmtId="0" fontId="6" fillId="11" borderId="7" xfId="0" applyFont="1" applyFill="1" applyBorder="1" applyAlignment="1">
      <alignment vertical="center" wrapText="1"/>
    </xf>
    <xf numFmtId="0" fontId="4" fillId="11" borderId="8" xfId="0" applyFont="1" applyFill="1" applyBorder="1" applyAlignment="1">
      <alignment horizontal="right" vertical="center" wrapText="1"/>
    </xf>
    <xf numFmtId="6" fontId="4" fillId="11" borderId="8" xfId="0" applyNumberFormat="1" applyFont="1" applyFill="1" applyBorder="1" applyAlignment="1">
      <alignment vertical="center" wrapText="1"/>
    </xf>
    <xf numFmtId="0" fontId="6" fillId="11" borderId="8" xfId="0" applyFont="1" applyFill="1" applyBorder="1" applyAlignment="1">
      <alignment vertical="center" wrapText="1"/>
    </xf>
    <xf numFmtId="6" fontId="4" fillId="11" borderId="8" xfId="0" applyNumberFormat="1" applyFont="1" applyFill="1" applyBorder="1" applyAlignment="1">
      <alignment horizontal="right" vertical="center" wrapText="1"/>
    </xf>
    <xf numFmtId="0" fontId="0" fillId="11" borderId="8" xfId="0" applyFill="1" applyBorder="1" applyAlignment="1">
      <alignment vertical="top" wrapText="1"/>
    </xf>
    <xf numFmtId="6" fontId="2" fillId="11" borderId="8" xfId="0" applyNumberFormat="1" applyFont="1" applyFill="1" applyBorder="1" applyAlignment="1">
      <alignment vertical="center" wrapText="1"/>
    </xf>
    <xf numFmtId="0" fontId="9" fillId="11" borderId="8" xfId="0" applyFont="1" applyFill="1" applyBorder="1" applyAlignment="1">
      <alignment vertical="center" wrapText="1"/>
    </xf>
    <xf numFmtId="0" fontId="10" fillId="11" borderId="8" xfId="0" applyFont="1" applyFill="1" applyBorder="1" applyAlignment="1">
      <alignment vertical="center" wrapText="1"/>
    </xf>
    <xf numFmtId="6" fontId="9" fillId="11" borderId="8" xfId="0" applyNumberFormat="1" applyFont="1" applyFill="1" applyBorder="1" applyAlignment="1">
      <alignment horizontal="right" vertical="center" wrapText="1"/>
    </xf>
    <xf numFmtId="0" fontId="9" fillId="11" borderId="8" xfId="0" applyFont="1" applyFill="1" applyBorder="1" applyAlignment="1">
      <alignment horizontal="right" vertical="center" wrapText="1"/>
    </xf>
    <xf numFmtId="6" fontId="2" fillId="11" borderId="8" xfId="0" applyNumberFormat="1" applyFont="1" applyFill="1" applyBorder="1" applyAlignment="1">
      <alignment horizontal="right" vertical="center" wrapText="1"/>
    </xf>
    <xf numFmtId="0" fontId="2" fillId="11" borderId="8" xfId="0" applyFont="1" applyFill="1" applyBorder="1" applyAlignment="1">
      <alignment horizontal="right" vertical="center" wrapText="1"/>
    </xf>
    <xf numFmtId="0" fontId="2" fillId="11" borderId="8" xfId="0" applyFont="1" applyFill="1" applyBorder="1" applyAlignment="1">
      <alignment vertical="center" wrapText="1"/>
    </xf>
    <xf numFmtId="0" fontId="9" fillId="11" borderId="7" xfId="0" applyFont="1" applyFill="1" applyBorder="1" applyAlignment="1">
      <alignment vertical="center" wrapText="1"/>
    </xf>
    <xf numFmtId="6" fontId="9" fillId="11" borderId="8" xfId="0" applyNumberFormat="1" applyFont="1" applyFill="1" applyBorder="1" applyAlignment="1">
      <alignment vertical="center" wrapText="1"/>
    </xf>
    <xf numFmtId="6" fontId="16" fillId="11" borderId="8" xfId="0" applyNumberFormat="1" applyFont="1" applyFill="1" applyBorder="1" applyAlignment="1">
      <alignment horizontal="right" vertical="center" wrapText="1"/>
    </xf>
    <xf numFmtId="0" fontId="10" fillId="11" borderId="7" xfId="0" applyFont="1" applyFill="1" applyBorder="1" applyAlignment="1">
      <alignment vertical="center" wrapText="1"/>
    </xf>
    <xf numFmtId="6" fontId="9" fillId="11" borderId="7" xfId="0" applyNumberFormat="1" applyFont="1" applyFill="1" applyBorder="1" applyAlignment="1">
      <alignment vertical="center" wrapText="1"/>
    </xf>
    <xf numFmtId="0" fontId="9" fillId="3" borderId="1" xfId="0" applyFont="1" applyFill="1" applyBorder="1" applyAlignment="1">
      <alignment vertical="center" wrapText="1"/>
    </xf>
    <xf numFmtId="0" fontId="9" fillId="11" borderId="2" xfId="0" applyFont="1" applyFill="1" applyBorder="1" applyAlignment="1">
      <alignment vertical="center" wrapText="1"/>
    </xf>
    <xf numFmtId="6" fontId="9" fillId="11" borderId="2" xfId="0" applyNumberFormat="1" applyFont="1" applyFill="1" applyBorder="1" applyAlignment="1">
      <alignment horizontal="right" vertical="center" wrapText="1"/>
    </xf>
    <xf numFmtId="0" fontId="10" fillId="11" borderId="1" xfId="0" applyFont="1" applyFill="1" applyBorder="1" applyAlignment="1">
      <alignment vertical="center" wrapText="1"/>
    </xf>
    <xf numFmtId="0" fontId="10" fillId="11" borderId="5" xfId="0" applyFont="1" applyFill="1" applyBorder="1" applyAlignment="1">
      <alignment vertical="center" wrapText="1"/>
    </xf>
    <xf numFmtId="0" fontId="9" fillId="11" borderId="5" xfId="0" applyFont="1" applyFill="1" applyBorder="1" applyAlignment="1">
      <alignment vertical="center" wrapText="1"/>
    </xf>
    <xf numFmtId="0" fontId="9" fillId="11" borderId="5" xfId="0" applyFont="1" applyFill="1" applyBorder="1" applyAlignment="1">
      <alignment horizontal="right" vertical="center" wrapText="1"/>
    </xf>
    <xf numFmtId="0" fontId="2" fillId="11" borderId="5" xfId="0" applyFont="1" applyFill="1" applyBorder="1" applyAlignment="1">
      <alignment vertical="center" wrapText="1"/>
    </xf>
    <xf numFmtId="6" fontId="2" fillId="11" borderId="5" xfId="0" applyNumberFormat="1" applyFont="1" applyFill="1" applyBorder="1" applyAlignment="1">
      <alignment vertical="center" wrapText="1"/>
    </xf>
    <xf numFmtId="0" fontId="2" fillId="11" borderId="5" xfId="0" applyFont="1" applyFill="1" applyBorder="1" applyAlignment="1">
      <alignment horizontal="right" vertical="center" wrapText="1"/>
    </xf>
    <xf numFmtId="0" fontId="6" fillId="11" borderId="2" xfId="0" applyFont="1" applyFill="1" applyBorder="1" applyAlignment="1">
      <alignment vertical="center" wrapText="1"/>
    </xf>
    <xf numFmtId="0" fontId="6" fillId="11" borderId="2" xfId="0" applyFont="1" applyFill="1" applyBorder="1" applyAlignment="1">
      <alignment horizontal="right" vertical="center" wrapText="1"/>
    </xf>
    <xf numFmtId="0" fontId="0" fillId="0" borderId="12" xfId="0" applyBorder="1"/>
    <xf numFmtId="0" fontId="0" fillId="0" borderId="6" xfId="0" applyBorder="1"/>
    <xf numFmtId="0" fontId="3" fillId="4" borderId="10"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4" xfId="0" applyFont="1" applyFill="1" applyBorder="1" applyAlignment="1">
      <alignment horizontal="left" vertical="center" wrapText="1"/>
    </xf>
    <xf numFmtId="6" fontId="9" fillId="11" borderId="5" xfId="0" applyNumberFormat="1" applyFont="1" applyFill="1" applyBorder="1" applyAlignment="1">
      <alignment horizontal="right" vertical="center" wrapText="1"/>
    </xf>
    <xf numFmtId="0" fontId="4" fillId="11" borderId="8" xfId="0" applyFont="1" applyFill="1" applyBorder="1" applyAlignment="1">
      <alignment vertical="center" wrapText="1"/>
    </xf>
    <xf numFmtId="0" fontId="6" fillId="0" borderId="7" xfId="0" applyFont="1" applyBorder="1" applyAlignment="1">
      <alignment vertical="top"/>
    </xf>
    <xf numFmtId="0" fontId="6" fillId="0" borderId="1" xfId="0" applyFont="1" applyBorder="1" applyAlignment="1">
      <alignment vertical="top"/>
    </xf>
    <xf numFmtId="0" fontId="6" fillId="13" borderId="4" xfId="0" applyFont="1" applyFill="1" applyBorder="1" applyAlignment="1">
      <alignment horizontal="left" vertical="top"/>
    </xf>
    <xf numFmtId="0" fontId="6" fillId="13" borderId="4" xfId="0" applyFont="1" applyFill="1" applyBorder="1" applyAlignment="1">
      <alignment vertical="top"/>
    </xf>
    <xf numFmtId="0" fontId="6" fillId="0" borderId="1" xfId="0" applyFont="1" applyBorder="1" applyAlignment="1">
      <alignment vertical="center"/>
    </xf>
    <xf numFmtId="0" fontId="6" fillId="0" borderId="7" xfId="0" applyFont="1" applyBorder="1" applyAlignment="1">
      <alignment vertical="center"/>
    </xf>
    <xf numFmtId="0" fontId="9" fillId="3" borderId="4" xfId="0" applyFont="1" applyFill="1" applyBorder="1" applyAlignment="1">
      <alignment vertical="center" wrapText="1"/>
    </xf>
    <xf numFmtId="0" fontId="9" fillId="11" borderId="8" xfId="0" applyFont="1" applyFill="1" applyBorder="1" applyAlignment="1">
      <alignment vertical="center" wrapText="1"/>
    </xf>
    <xf numFmtId="6" fontId="9" fillId="11" borderId="8" xfId="0" applyNumberFormat="1" applyFont="1" applyFill="1" applyBorder="1" applyAlignment="1">
      <alignment horizontal="right" vertical="center" wrapText="1"/>
    </xf>
    <xf numFmtId="0" fontId="6" fillId="0" borderId="1" xfId="0" applyFont="1" applyBorder="1" applyAlignment="1">
      <alignment horizontal="left" vertical="center"/>
    </xf>
    <xf numFmtId="0" fontId="6" fillId="11" borderId="1" xfId="0" applyFont="1" applyFill="1" applyBorder="1" applyAlignment="1">
      <alignment horizontal="left" vertical="center"/>
    </xf>
    <xf numFmtId="0" fontId="6" fillId="11" borderId="2" xfId="0" applyFont="1" applyFill="1" applyBorder="1" applyAlignment="1">
      <alignment horizontal="left" vertical="center"/>
    </xf>
    <xf numFmtId="0" fontId="9" fillId="11" borderId="10" xfId="0" applyFont="1" applyFill="1" applyBorder="1" applyAlignment="1">
      <alignment vertical="center" wrapText="1"/>
    </xf>
    <xf numFmtId="0" fontId="6" fillId="0" borderId="4" xfId="0" applyFont="1" applyBorder="1" applyAlignment="1">
      <alignment vertical="center"/>
    </xf>
    <xf numFmtId="0" fontId="0" fillId="11" borderId="11" xfId="0" applyFill="1" applyBorder="1" applyAlignment="1">
      <alignment vertical="top" wrapText="1"/>
    </xf>
    <xf numFmtId="0" fontId="0" fillId="11" borderId="8" xfId="0" applyFill="1" applyBorder="1" applyAlignment="1">
      <alignment vertical="top"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0" borderId="8" xfId="0" applyFont="1" applyBorder="1" applyAlignment="1">
      <alignment vertical="center"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4" fillId="11" borderId="5" xfId="0" applyFont="1" applyFill="1" applyBorder="1" applyAlignment="1">
      <alignment vertical="center" wrapText="1"/>
    </xf>
    <xf numFmtId="0" fontId="6" fillId="0" borderId="6" xfId="0" applyFont="1" applyBorder="1" applyAlignment="1">
      <alignment vertical="center" wrapText="1"/>
    </xf>
    <xf numFmtId="6" fontId="6" fillId="11" borderId="2" xfId="0" applyNumberFormat="1" applyFont="1" applyFill="1" applyBorder="1" applyAlignment="1">
      <alignment vertical="center" wrapText="1"/>
    </xf>
    <xf numFmtId="6" fontId="6" fillId="11" borderId="8" xfId="0" applyNumberFormat="1" applyFont="1" applyFill="1" applyBorder="1" applyAlignment="1">
      <alignment vertical="center" wrapText="1"/>
    </xf>
    <xf numFmtId="0" fontId="4" fillId="7" borderId="11" xfId="0" applyFont="1" applyFill="1" applyBorder="1" applyAlignment="1">
      <alignment vertical="center" wrapText="1"/>
    </xf>
    <xf numFmtId="0" fontId="4" fillId="0" borderId="1" xfId="0" applyFont="1" applyBorder="1" applyAlignment="1">
      <alignment vertical="center" wrapText="1"/>
    </xf>
    <xf numFmtId="0" fontId="4" fillId="7" borderId="2"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4" fillId="0" borderId="16" xfId="0" applyFont="1" applyBorder="1" applyAlignment="1">
      <alignment vertical="center" wrapText="1"/>
    </xf>
    <xf numFmtId="6" fontId="4" fillId="11" borderId="14" xfId="0" applyNumberFormat="1" applyFont="1" applyFill="1" applyBorder="1" applyAlignment="1">
      <alignment vertical="center" wrapText="1"/>
    </xf>
    <xf numFmtId="0" fontId="17" fillId="11" borderId="2" xfId="0" applyFont="1" applyFill="1" applyBorder="1" applyAlignment="1">
      <alignment vertical="center" wrapText="1"/>
    </xf>
    <xf numFmtId="6" fontId="6" fillId="11" borderId="6" xfId="0" applyNumberFormat="1" applyFont="1" applyFill="1" applyBorder="1" applyAlignment="1">
      <alignment vertical="center" wrapText="1"/>
    </xf>
    <xf numFmtId="6" fontId="6" fillId="11" borderId="6" xfId="0" applyNumberFormat="1" applyFont="1" applyFill="1" applyBorder="1" applyAlignment="1">
      <alignment horizontal="right" vertical="center" wrapText="1"/>
    </xf>
    <xf numFmtId="0" fontId="17" fillId="11" borderId="6" xfId="0" applyFont="1" applyFill="1" applyBorder="1" applyAlignment="1">
      <alignment vertical="center" wrapText="1"/>
    </xf>
    <xf numFmtId="0" fontId="0" fillId="0" borderId="14" xfId="0" applyBorder="1"/>
    <xf numFmtId="6" fontId="2" fillId="11" borderId="5" xfId="0" applyNumberFormat="1" applyFont="1" applyFill="1" applyBorder="1" applyAlignment="1">
      <alignment horizontal="right" vertical="center" wrapText="1"/>
    </xf>
    <xf numFmtId="0" fontId="9" fillId="3" borderId="4" xfId="0" applyFont="1" applyFill="1" applyBorder="1" applyAlignment="1">
      <alignment vertical="center" wrapText="1"/>
    </xf>
    <xf numFmtId="0" fontId="9" fillId="0" borderId="8" xfId="0" applyFont="1" applyBorder="1" applyAlignment="1">
      <alignment vertical="center" wrapText="1"/>
    </xf>
    <xf numFmtId="0" fontId="9" fillId="11" borderId="8"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9" fillId="0" borderId="14" xfId="0" applyFont="1" applyBorder="1" applyAlignment="1">
      <alignment vertical="center" wrapText="1"/>
    </xf>
    <xf numFmtId="6" fontId="2" fillId="11" borderId="5" xfId="0" applyNumberFormat="1" applyFont="1" applyFill="1" applyBorder="1" applyAlignment="1">
      <alignment vertical="center" wrapText="1"/>
    </xf>
    <xf numFmtId="6" fontId="9" fillId="11" borderId="8" xfId="0" applyNumberFormat="1" applyFont="1" applyFill="1" applyBorder="1" applyAlignment="1">
      <alignment horizontal="right" vertical="center" wrapText="1"/>
    </xf>
    <xf numFmtId="0" fontId="9" fillId="11" borderId="4" xfId="0" applyFont="1" applyFill="1" applyBorder="1" applyAlignment="1">
      <alignment horizontal="righ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9" fillId="11" borderId="4"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wrapText="1"/>
    </xf>
    <xf numFmtId="6" fontId="4" fillId="11" borderId="4" xfId="0" applyNumberFormat="1" applyFont="1" applyFill="1" applyBorder="1" applyAlignment="1">
      <alignment vertical="center" wrapText="1"/>
    </xf>
    <xf numFmtId="6" fontId="6" fillId="11" borderId="2" xfId="0" applyNumberFormat="1" applyFont="1" applyFill="1" applyBorder="1" applyAlignment="1">
      <alignment vertical="center" wrapText="1"/>
    </xf>
    <xf numFmtId="6" fontId="6" fillId="11" borderId="4" xfId="0" applyNumberFormat="1" applyFont="1" applyFill="1" applyBorder="1" applyAlignment="1">
      <alignment vertical="center" wrapText="1"/>
    </xf>
    <xf numFmtId="6" fontId="2" fillId="11" borderId="14" xfId="0" applyNumberFormat="1" applyFont="1" applyFill="1" applyBorder="1" applyAlignment="1">
      <alignment horizontal="right" vertical="center" wrapText="1"/>
    </xf>
    <xf numFmtId="6" fontId="2" fillId="11" borderId="5" xfId="0" applyNumberFormat="1" applyFont="1" applyFill="1" applyBorder="1" applyAlignment="1">
      <alignment horizontal="righ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6" fontId="2" fillId="11" borderId="4" xfId="0" applyNumberFormat="1" applyFont="1" applyFill="1" applyBorder="1" applyAlignment="1">
      <alignment vertical="center" wrapText="1"/>
    </xf>
    <xf numFmtId="0" fontId="9" fillId="11" borderId="5" xfId="0" applyFont="1" applyFill="1" applyBorder="1" applyAlignment="1">
      <alignment vertical="center" wrapText="1"/>
    </xf>
    <xf numFmtId="6" fontId="9" fillId="11" borderId="5" xfId="0" applyNumberFormat="1" applyFont="1" applyFill="1" applyBorder="1" applyAlignment="1">
      <alignment horizontal="right" vertical="center" wrapText="1"/>
    </xf>
    <xf numFmtId="0" fontId="4" fillId="11" borderId="6" xfId="0" applyFont="1" applyFill="1" applyBorder="1" applyAlignment="1">
      <alignment vertical="center" wrapText="1"/>
    </xf>
    <xf numFmtId="0" fontId="4" fillId="11" borderId="7" xfId="0" applyFont="1" applyFill="1" applyBorder="1" applyAlignment="1">
      <alignment vertical="center" wrapText="1"/>
    </xf>
    <xf numFmtId="0" fontId="4" fillId="11" borderId="8" xfId="0" applyFont="1" applyFill="1" applyBorder="1" applyAlignment="1">
      <alignment vertical="center" wrapText="1"/>
    </xf>
    <xf numFmtId="0" fontId="2" fillId="2" borderId="2" xfId="0" applyFont="1" applyFill="1" applyBorder="1" applyAlignment="1">
      <alignment vertical="center" wrapText="1"/>
    </xf>
    <xf numFmtId="0" fontId="2" fillId="2" borderId="8" xfId="0" applyFont="1" applyFill="1" applyBorder="1" applyAlignment="1">
      <alignment vertical="center" wrapText="1"/>
    </xf>
    <xf numFmtId="0" fontId="9" fillId="11" borderId="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9" fillId="0" borderId="5" xfId="0" applyFont="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vertical="center" wrapText="1"/>
    </xf>
    <xf numFmtId="0" fontId="9" fillId="0" borderId="13"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8" xfId="0" applyFont="1" applyBorder="1" applyAlignment="1">
      <alignment vertical="center" wrapText="1"/>
    </xf>
    <xf numFmtId="0" fontId="10" fillId="11" borderId="2" xfId="0" applyFont="1" applyFill="1" applyBorder="1" applyAlignment="1">
      <alignment vertical="center" wrapText="1"/>
    </xf>
    <xf numFmtId="0" fontId="9" fillId="11" borderId="8" xfId="0" applyFont="1" applyFill="1" applyBorder="1" applyAlignment="1">
      <alignment vertical="center" wrapText="1"/>
    </xf>
    <xf numFmtId="6" fontId="9" fillId="11" borderId="2" xfId="0" applyNumberFormat="1" applyFont="1" applyFill="1" applyBorder="1" applyAlignment="1">
      <alignment vertical="center" wrapText="1"/>
    </xf>
    <xf numFmtId="6" fontId="10" fillId="11" borderId="2" xfId="0" applyNumberFormat="1" applyFont="1" applyFill="1" applyBorder="1" applyAlignment="1">
      <alignment horizontal="righ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9" fillId="11" borderId="2" xfId="0" applyFont="1" applyFill="1" applyBorder="1" applyAlignment="1">
      <alignment horizontal="right" vertical="center" wrapText="1"/>
    </xf>
    <xf numFmtId="6" fontId="9" fillId="11" borderId="2" xfId="0" applyNumberFormat="1" applyFont="1" applyFill="1" applyBorder="1" applyAlignment="1">
      <alignment horizontal="right" vertical="center" wrapText="1"/>
    </xf>
    <xf numFmtId="6" fontId="9" fillId="11" borderId="4" xfId="0" applyNumberFormat="1" applyFont="1" applyFill="1" applyBorder="1" applyAlignment="1">
      <alignment horizontal="right" vertical="center" wrapText="1"/>
    </xf>
    <xf numFmtId="6" fontId="9" fillId="11" borderId="2" xfId="0" applyNumberFormat="1" applyFont="1" applyFill="1" applyBorder="1" applyAlignment="1">
      <alignment horizontal="center" vertical="center" wrapText="1"/>
    </xf>
    <xf numFmtId="0" fontId="10" fillId="11" borderId="5" xfId="0" applyFont="1" applyFill="1" applyBorder="1" applyAlignment="1">
      <alignment vertical="center" wrapText="1"/>
    </xf>
    <xf numFmtId="0" fontId="9" fillId="11" borderId="5" xfId="0" applyFont="1" applyFill="1" applyBorder="1" applyAlignment="1">
      <alignment horizontal="right" vertical="center" wrapText="1"/>
    </xf>
    <xf numFmtId="6" fontId="2" fillId="11" borderId="4" xfId="0" applyNumberFormat="1" applyFont="1" applyFill="1" applyBorder="1" applyAlignment="1">
      <alignment vertical="center" wrapText="1"/>
    </xf>
    <xf numFmtId="0" fontId="2" fillId="11" borderId="1" xfId="0" applyFont="1" applyFill="1" applyBorder="1" applyAlignment="1">
      <alignment vertical="center" wrapText="1"/>
    </xf>
    <xf numFmtId="6" fontId="2" fillId="11" borderId="1" xfId="0" applyNumberFormat="1" applyFont="1" applyFill="1" applyBorder="1" applyAlignment="1">
      <alignment vertical="center" wrapText="1"/>
    </xf>
    <xf numFmtId="6" fontId="9" fillId="11" borderId="1" xfId="0" applyNumberFormat="1" applyFont="1" applyFill="1" applyBorder="1" applyAlignment="1">
      <alignment horizontal="right" vertical="center" wrapText="1"/>
    </xf>
    <xf numFmtId="6" fontId="2" fillId="11" borderId="4" xfId="0" applyNumberFormat="1" applyFont="1" applyFill="1" applyBorder="1" applyAlignment="1">
      <alignment horizontal="right" vertical="center" wrapText="1"/>
    </xf>
    <xf numFmtId="6" fontId="16" fillId="11" borderId="4" xfId="0" applyNumberFormat="1" applyFont="1" applyFill="1" applyBorder="1" applyAlignment="1">
      <alignment horizontal="right" vertical="center" wrapText="1"/>
    </xf>
    <xf numFmtId="0" fontId="9" fillId="11" borderId="1"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0" xfId="0" applyAlignment="1">
      <alignment horizontal="center"/>
    </xf>
    <xf numFmtId="6" fontId="10" fillId="11" borderId="1" xfId="0" applyNumberFormat="1" applyFont="1" applyFill="1" applyBorder="1" applyAlignment="1">
      <alignment horizontal="right" vertical="center" wrapText="1"/>
    </xf>
    <xf numFmtId="0" fontId="0" fillId="11" borderId="1" xfId="0" applyFill="1" applyBorder="1" applyAlignment="1">
      <alignment vertical="top" wrapText="1"/>
    </xf>
    <xf numFmtId="6" fontId="4" fillId="11" borderId="1" xfId="0" applyNumberFormat="1" applyFont="1" applyFill="1" applyBorder="1" applyAlignment="1">
      <alignment horizontal="right" vertical="center" wrapText="1"/>
    </xf>
    <xf numFmtId="6" fontId="4" fillId="11" borderId="4" xfId="0" applyNumberFormat="1" applyFont="1" applyFill="1" applyBorder="1" applyAlignment="1">
      <alignment horizontal="right" vertical="center"/>
    </xf>
    <xf numFmtId="0" fontId="6" fillId="0" borderId="4" xfId="0" applyFont="1" applyBorder="1" applyAlignment="1">
      <alignment horizontal="left" vertical="center"/>
    </xf>
    <xf numFmtId="6" fontId="4" fillId="11" borderId="12" xfId="0" applyNumberFormat="1" applyFont="1" applyFill="1" applyBorder="1" applyAlignment="1">
      <alignment vertical="center" wrapText="1"/>
    </xf>
    <xf numFmtId="6" fontId="4" fillId="11" borderId="11" xfId="0" applyNumberFormat="1" applyFont="1" applyFill="1" applyBorder="1" applyAlignment="1">
      <alignment vertical="center" wrapText="1"/>
    </xf>
    <xf numFmtId="0" fontId="4" fillId="11" borderId="18" xfId="0" applyFont="1" applyFill="1" applyBorder="1" applyAlignment="1">
      <alignment vertical="center" wrapText="1"/>
    </xf>
    <xf numFmtId="0" fontId="0" fillId="11" borderId="20" xfId="0" applyFill="1" applyBorder="1" applyAlignment="1">
      <alignment vertical="top" wrapText="1"/>
    </xf>
    <xf numFmtId="0" fontId="0" fillId="11" borderId="22" xfId="0" applyFill="1" applyBorder="1" applyAlignment="1">
      <alignment vertical="top" wrapText="1"/>
    </xf>
    <xf numFmtId="0" fontId="4" fillId="11" borderId="22" xfId="0" applyFont="1" applyFill="1" applyBorder="1" applyAlignment="1">
      <alignment vertical="center" wrapText="1"/>
    </xf>
    <xf numFmtId="6" fontId="10" fillId="11" borderId="5" xfId="0" applyNumberFormat="1" applyFont="1" applyFill="1" applyBorder="1" applyAlignment="1">
      <alignment horizontal="right" vertical="center" wrapText="1"/>
    </xf>
    <xf numFmtId="0" fontId="9" fillId="0" borderId="19"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0" fillId="0" borderId="22" xfId="0" applyBorder="1" applyAlignment="1">
      <alignment vertical="top" wrapText="1"/>
    </xf>
    <xf numFmtId="0" fontId="2" fillId="2" borderId="1" xfId="0" applyFont="1" applyFill="1" applyBorder="1" applyAlignment="1">
      <alignment vertical="center" wrapText="1"/>
    </xf>
    <xf numFmtId="0" fontId="10" fillId="0" borderId="1" xfId="0" applyFont="1" applyBorder="1" applyAlignment="1">
      <alignment vertical="center" wrapText="1"/>
    </xf>
    <xf numFmtId="0" fontId="10" fillId="11" borderId="1" xfId="0" applyFont="1" applyFill="1" applyBorder="1" applyAlignment="1">
      <alignment horizontal="right" vertical="center" wrapText="1"/>
    </xf>
    <xf numFmtId="0" fontId="9" fillId="11" borderId="1" xfId="0" applyFont="1" applyFill="1" applyBorder="1" applyAlignment="1">
      <alignment horizontal="right" vertical="center" wrapText="1"/>
    </xf>
    <xf numFmtId="6" fontId="2" fillId="11" borderId="5" xfId="0" applyNumberFormat="1" applyFont="1" applyFill="1" applyBorder="1" applyAlignment="1">
      <alignment horizontal="center" vertical="center" wrapText="1"/>
    </xf>
    <xf numFmtId="165" fontId="0" fillId="0" borderId="0" xfId="0" applyNumberFormat="1"/>
    <xf numFmtId="0" fontId="20" fillId="11" borderId="8" xfId="0" applyFont="1" applyFill="1" applyBorder="1" applyAlignment="1">
      <alignment vertical="center" wrapText="1"/>
    </xf>
    <xf numFmtId="0" fontId="0" fillId="0" borderId="1" xfId="0" applyBorder="1"/>
    <xf numFmtId="165" fontId="0" fillId="0" borderId="1" xfId="0" applyNumberFormat="1" applyBorder="1"/>
    <xf numFmtId="0" fontId="0" fillId="0" borderId="23" xfId="0" applyBorder="1"/>
    <xf numFmtId="165" fontId="0" fillId="0" borderId="23" xfId="0" applyNumberFormat="1" applyBorder="1"/>
    <xf numFmtId="0" fontId="0" fillId="0" borderId="24" xfId="0" applyBorder="1"/>
    <xf numFmtId="165" fontId="0" fillId="0" borderId="24" xfId="0" applyNumberFormat="1" applyBorder="1"/>
    <xf numFmtId="6" fontId="9" fillId="11" borderId="1" xfId="0" applyNumberFormat="1" applyFont="1" applyFill="1" applyBorder="1" applyAlignment="1">
      <alignment vertical="center" wrapText="1"/>
    </xf>
    <xf numFmtId="0" fontId="4" fillId="14" borderId="8" xfId="0" applyFont="1" applyFill="1" applyBorder="1" applyAlignment="1">
      <alignment vertical="center" wrapText="1"/>
    </xf>
    <xf numFmtId="0" fontId="6" fillId="14" borderId="7" xfId="0" applyFont="1" applyFill="1" applyBorder="1" applyAlignment="1">
      <alignment vertical="top"/>
    </xf>
    <xf numFmtId="0" fontId="4" fillId="14" borderId="5"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4" fillId="14" borderId="1" xfId="0" applyFont="1" applyFill="1" applyBorder="1" applyAlignment="1">
      <alignment vertical="center" wrapText="1"/>
    </xf>
    <xf numFmtId="0" fontId="6" fillId="14" borderId="5" xfId="0" applyFont="1" applyFill="1" applyBorder="1" applyAlignment="1">
      <alignment vertical="top"/>
    </xf>
    <xf numFmtId="0" fontId="6" fillId="14" borderId="1" xfId="0" applyFont="1" applyFill="1" applyBorder="1" applyAlignment="1">
      <alignment vertical="top"/>
    </xf>
    <xf numFmtId="0" fontId="0" fillId="14" borderId="5" xfId="0" applyFill="1" applyBorder="1" applyAlignment="1">
      <alignment horizontal="right" vertical="center" wrapText="1"/>
    </xf>
    <xf numFmtId="0" fontId="0" fillId="14" borderId="8" xfId="0" applyFill="1" applyBorder="1" applyAlignment="1">
      <alignment horizontal="right" vertical="center" wrapText="1"/>
    </xf>
    <xf numFmtId="0" fontId="4" fillId="14" borderId="5" xfId="0" applyFont="1" applyFill="1" applyBorder="1" applyAlignment="1">
      <alignment vertical="center" wrapText="1"/>
    </xf>
    <xf numFmtId="0" fontId="6" fillId="14" borderId="1" xfId="0" applyFont="1" applyFill="1" applyBorder="1" applyAlignment="1">
      <alignment vertical="center"/>
    </xf>
    <xf numFmtId="0" fontId="4" fillId="14" borderId="5" xfId="0" applyFont="1" applyFill="1" applyBorder="1" applyAlignment="1">
      <alignment horizontal="right" vertical="center"/>
    </xf>
    <xf numFmtId="0" fontId="8" fillId="14" borderId="5" xfId="0" applyFont="1" applyFill="1" applyBorder="1" applyAlignment="1">
      <alignment horizontal="right" vertical="center" wrapText="1"/>
    </xf>
    <xf numFmtId="0" fontId="6" fillId="14" borderId="7" xfId="0" applyFont="1" applyFill="1" applyBorder="1" applyAlignment="1">
      <alignment vertical="center" wrapText="1"/>
    </xf>
    <xf numFmtId="0" fontId="9" fillId="14" borderId="8" xfId="0" applyFont="1" applyFill="1" applyBorder="1" applyAlignment="1">
      <alignment vertical="center" wrapText="1"/>
    </xf>
    <xf numFmtId="0" fontId="6" fillId="14" borderId="1" xfId="0" applyFont="1" applyFill="1" applyBorder="1" applyAlignment="1">
      <alignment horizontal="left" vertical="center"/>
    </xf>
    <xf numFmtId="0" fontId="9" fillId="14" borderId="5" xfId="0" applyFont="1" applyFill="1" applyBorder="1" applyAlignment="1">
      <alignment vertical="center" wrapText="1"/>
    </xf>
    <xf numFmtId="0" fontId="9" fillId="14" borderId="2" xfId="0" applyFont="1" applyFill="1" applyBorder="1" applyAlignment="1">
      <alignment vertical="center" wrapText="1"/>
    </xf>
    <xf numFmtId="0" fontId="9" fillId="14" borderId="1" xfId="0" applyFont="1" applyFill="1" applyBorder="1" applyAlignment="1">
      <alignment vertical="center" wrapText="1"/>
    </xf>
    <xf numFmtId="0" fontId="6" fillId="14" borderId="2" xfId="0" applyFont="1" applyFill="1" applyBorder="1" applyAlignment="1">
      <alignment horizontal="left" vertical="center"/>
    </xf>
    <xf numFmtId="6" fontId="9" fillId="14" borderId="8" xfId="0" applyNumberFormat="1" applyFont="1" applyFill="1" applyBorder="1" applyAlignment="1">
      <alignment vertical="center" wrapText="1"/>
    </xf>
    <xf numFmtId="0" fontId="9" fillId="14" borderId="7" xfId="0" applyFont="1" applyFill="1" applyBorder="1" applyAlignment="1">
      <alignment vertical="center" wrapText="1"/>
    </xf>
    <xf numFmtId="0" fontId="6" fillId="14" borderId="3" xfId="0" applyFont="1" applyFill="1" applyBorder="1" applyAlignment="1">
      <alignment horizontal="left" vertical="center"/>
    </xf>
    <xf numFmtId="0" fontId="9" fillId="14" borderId="4" xfId="0" applyFont="1" applyFill="1" applyBorder="1" applyAlignment="1">
      <alignment vertical="center" wrapText="1"/>
    </xf>
    <xf numFmtId="0" fontId="6" fillId="14" borderId="4" xfId="0" applyFont="1" applyFill="1" applyBorder="1" applyAlignment="1">
      <alignment horizontal="left" vertical="center"/>
    </xf>
    <xf numFmtId="0" fontId="9" fillId="14" borderId="14" xfId="0" applyFont="1" applyFill="1" applyBorder="1" applyAlignment="1">
      <alignment vertical="center" wrapText="1"/>
    </xf>
    <xf numFmtId="0" fontId="21" fillId="0" borderId="0" xfId="0" applyFont="1"/>
    <xf numFmtId="0" fontId="2" fillId="11" borderId="1" xfId="0" applyFont="1" applyFill="1" applyBorder="1" applyAlignment="1">
      <alignment horizontal="right" vertical="center" wrapText="1"/>
    </xf>
    <xf numFmtId="0" fontId="21" fillId="0" borderId="1" xfId="0" applyFont="1" applyBorder="1"/>
    <xf numFmtId="0" fontId="10" fillId="0" borderId="1" xfId="0" applyFont="1" applyBorder="1" applyAlignment="1">
      <alignment vertical="top"/>
    </xf>
    <xf numFmtId="165" fontId="16" fillId="0" borderId="1" xfId="0" applyNumberFormat="1" applyFont="1" applyBorder="1"/>
    <xf numFmtId="0" fontId="2" fillId="14" borderId="1" xfId="0" applyFont="1" applyFill="1" applyBorder="1" applyAlignment="1">
      <alignment vertical="center" wrapText="1"/>
    </xf>
    <xf numFmtId="165" fontId="0" fillId="15" borderId="25" xfId="0" applyNumberFormat="1" applyFill="1" applyBorder="1"/>
    <xf numFmtId="165" fontId="0" fillId="15" borderId="23" xfId="0" applyNumberFormat="1" applyFill="1" applyBorder="1"/>
    <xf numFmtId="165" fontId="0" fillId="15" borderId="1" xfId="0" applyNumberFormat="1" applyFill="1" applyBorder="1"/>
    <xf numFmtId="0" fontId="6" fillId="0" borderId="2" xfId="0" applyFont="1" applyBorder="1" applyAlignment="1">
      <alignment vertical="center"/>
    </xf>
    <xf numFmtId="0" fontId="6" fillId="0" borderId="4" xfId="0" applyFont="1" applyBorder="1" applyAlignment="1">
      <alignment vertical="center"/>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8" fillId="14" borderId="2" xfId="0" applyFont="1" applyFill="1" applyBorder="1" applyAlignment="1">
      <alignment vertical="center" wrapText="1"/>
    </xf>
    <xf numFmtId="0" fontId="6" fillId="0" borderId="14" xfId="0" applyFont="1" applyBorder="1" applyAlignment="1">
      <alignment vertical="center" wrapText="1"/>
    </xf>
    <xf numFmtId="0" fontId="4" fillId="0" borderId="21" xfId="0" applyFont="1" applyBorder="1" applyAlignment="1">
      <alignment vertical="center" wrapText="1"/>
    </xf>
    <xf numFmtId="0" fontId="8" fillId="14" borderId="2" xfId="0" applyFont="1" applyFill="1" applyBorder="1" applyAlignment="1">
      <alignment horizontal="right" vertical="center" wrapText="1"/>
    </xf>
    <xf numFmtId="0" fontId="9" fillId="11" borderId="1" xfId="0" applyFont="1" applyFill="1" applyBorder="1" applyAlignment="1">
      <alignment vertical="center" wrapText="1"/>
    </xf>
    <xf numFmtId="0" fontId="10" fillId="0" borderId="14" xfId="0" applyFont="1" applyBorder="1" applyAlignment="1">
      <alignment vertical="center" wrapText="1"/>
    </xf>
    <xf numFmtId="6" fontId="2" fillId="11" borderId="1" xfId="0" applyNumberFormat="1" applyFont="1" applyFill="1" applyBorder="1" applyAlignment="1">
      <alignment horizontal="righ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8" fillId="14" borderId="6" xfId="0" applyFont="1" applyFill="1" applyBorder="1" applyAlignment="1">
      <alignment horizontal="right" vertical="center" wrapText="1"/>
    </xf>
    <xf numFmtId="0" fontId="4" fillId="14" borderId="5" xfId="0" applyFont="1" applyFill="1" applyBorder="1" applyAlignment="1">
      <alignment vertical="center" wrapText="1"/>
    </xf>
    <xf numFmtId="0" fontId="4" fillId="0" borderId="4" xfId="0" applyFont="1" applyBorder="1" applyAlignment="1">
      <alignment vertical="center" wrapText="1"/>
    </xf>
    <xf numFmtId="0" fontId="4" fillId="0" borderId="17" xfId="0" applyFont="1" applyBorder="1" applyAlignment="1">
      <alignment vertical="center" wrapText="1"/>
    </xf>
    <xf numFmtId="0" fontId="4" fillId="0" borderId="14" xfId="0" applyFont="1" applyBorder="1" applyAlignment="1">
      <alignment vertical="center" wrapText="1"/>
    </xf>
    <xf numFmtId="0" fontId="4" fillId="11" borderId="5" xfId="0" applyFont="1" applyFill="1" applyBorder="1" applyAlignment="1">
      <alignment vertical="center" wrapText="1"/>
    </xf>
    <xf numFmtId="0" fontId="6" fillId="0" borderId="11" xfId="0" applyFont="1" applyBorder="1" applyAlignment="1">
      <alignment vertical="center" wrapText="1"/>
    </xf>
    <xf numFmtId="0" fontId="4" fillId="0" borderId="12" xfId="0" applyFont="1" applyBorder="1" applyAlignment="1">
      <alignment vertical="center" wrapText="1"/>
    </xf>
    <xf numFmtId="0" fontId="4" fillId="14" borderId="4" xfId="0" applyFont="1" applyFill="1" applyBorder="1" applyAlignment="1">
      <alignment vertical="center" wrapText="1"/>
    </xf>
    <xf numFmtId="6" fontId="4" fillId="11" borderId="4" xfId="0" applyNumberFormat="1" applyFont="1" applyFill="1" applyBorder="1" applyAlignment="1">
      <alignment horizontal="right" vertical="center" wrapText="1"/>
    </xf>
    <xf numFmtId="0" fontId="10" fillId="11" borderId="2" xfId="0" applyFont="1" applyFill="1" applyBorder="1" applyAlignment="1">
      <alignment vertical="center" wrapText="1"/>
    </xf>
    <xf numFmtId="0" fontId="9" fillId="11" borderId="2" xfId="0" applyFont="1" applyFill="1" applyBorder="1" applyAlignment="1">
      <alignment vertical="center" wrapText="1"/>
    </xf>
    <xf numFmtId="0" fontId="9" fillId="0" borderId="12" xfId="0" applyFont="1" applyBorder="1" applyAlignment="1">
      <alignment vertical="center" wrapText="1"/>
    </xf>
    <xf numFmtId="0" fontId="10" fillId="0" borderId="12" xfId="0" applyFont="1" applyBorder="1" applyAlignment="1">
      <alignment vertical="center" wrapText="1"/>
    </xf>
    <xf numFmtId="0" fontId="9" fillId="11" borderId="6" xfId="0" applyFont="1" applyFill="1" applyBorder="1" applyAlignment="1">
      <alignment vertical="center" wrapText="1"/>
    </xf>
    <xf numFmtId="0" fontId="9" fillId="11" borderId="2" xfId="0" applyFont="1" applyFill="1" applyBorder="1" applyAlignment="1">
      <alignment horizontal="right" vertical="center" wrapText="1"/>
    </xf>
    <xf numFmtId="0" fontId="14" fillId="11" borderId="2" xfId="0" applyFont="1" applyFill="1" applyBorder="1" applyAlignment="1">
      <alignment horizontal="right" vertical="center" wrapText="1"/>
    </xf>
    <xf numFmtId="0" fontId="10" fillId="11" borderId="2" xfId="0" applyFont="1" applyFill="1" applyBorder="1" applyAlignment="1">
      <alignment horizontal="center" vertical="center" wrapText="1"/>
    </xf>
    <xf numFmtId="6" fontId="10" fillId="11" borderId="2" xfId="0" applyNumberFormat="1" applyFont="1" applyFill="1" applyBorder="1" applyAlignment="1">
      <alignment horizontal="right" vertical="center" wrapText="1"/>
    </xf>
    <xf numFmtId="0" fontId="9" fillId="11" borderId="12" xfId="0" applyFont="1" applyFill="1" applyBorder="1" applyAlignment="1">
      <alignment vertical="center" wrapText="1"/>
    </xf>
    <xf numFmtId="0" fontId="6" fillId="11" borderId="2" xfId="0" applyFont="1" applyFill="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9" fillId="11" borderId="13" xfId="0" applyFont="1" applyFill="1" applyBorder="1" applyAlignment="1">
      <alignment vertical="center" wrapText="1"/>
    </xf>
    <xf numFmtId="0" fontId="9" fillId="11" borderId="7" xfId="0" applyFont="1" applyFill="1" applyBorder="1" applyAlignment="1">
      <alignment vertical="center" wrapText="1"/>
    </xf>
    <xf numFmtId="6" fontId="10" fillId="11" borderId="2" xfId="0" applyNumberFormat="1" applyFont="1" applyFill="1" applyBorder="1" applyAlignment="1">
      <alignment vertical="center" wrapText="1"/>
    </xf>
    <xf numFmtId="6" fontId="9" fillId="11" borderId="2" xfId="0" applyNumberFormat="1" applyFont="1" applyFill="1" applyBorder="1" applyAlignment="1">
      <alignment vertical="center" wrapText="1"/>
    </xf>
    <xf numFmtId="6" fontId="9" fillId="11" borderId="3" xfId="0" applyNumberFormat="1" applyFont="1" applyFill="1" applyBorder="1" applyAlignment="1">
      <alignment vertical="center" wrapText="1"/>
    </xf>
    <xf numFmtId="0" fontId="9" fillId="0" borderId="14" xfId="0" applyFont="1" applyBorder="1" applyAlignment="1">
      <alignment vertical="center" wrapText="1"/>
    </xf>
    <xf numFmtId="0" fontId="9" fillId="14" borderId="5"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13" xfId="0" applyFont="1" applyBorder="1" applyAlignment="1">
      <alignment vertical="center" wrapText="1"/>
    </xf>
    <xf numFmtId="0" fontId="9" fillId="0" borderId="11" xfId="0" applyFont="1" applyBorder="1" applyAlignment="1">
      <alignment vertical="center" wrapText="1"/>
    </xf>
    <xf numFmtId="0" fontId="9" fillId="11" borderId="11" xfId="0" applyFont="1" applyFill="1" applyBorder="1" applyAlignment="1">
      <alignment vertical="center" wrapText="1"/>
    </xf>
    <xf numFmtId="0" fontId="10" fillId="3" borderId="2" xfId="0" applyFont="1" applyFill="1" applyBorder="1" applyAlignment="1">
      <alignment vertical="center" wrapText="1"/>
    </xf>
    <xf numFmtId="0" fontId="10" fillId="0" borderId="2" xfId="0" applyFont="1" applyBorder="1" applyAlignment="1">
      <alignment vertical="center" wrapText="1"/>
    </xf>
    <xf numFmtId="0" fontId="9" fillId="11" borderId="7" xfId="0" applyFont="1" applyFill="1" applyBorder="1" applyAlignment="1">
      <alignment horizontal="right" vertical="center" wrapText="1"/>
    </xf>
    <xf numFmtId="6" fontId="9" fillId="11" borderId="2" xfId="0" applyNumberFormat="1" applyFont="1" applyFill="1" applyBorder="1" applyAlignment="1">
      <alignment horizontal="right" vertical="center" wrapText="1"/>
    </xf>
    <xf numFmtId="6" fontId="9" fillId="11" borderId="7" xfId="0" applyNumberFormat="1" applyFont="1" applyFill="1" applyBorder="1" applyAlignment="1">
      <alignment horizontal="right" vertical="center" wrapText="1"/>
    </xf>
    <xf numFmtId="0" fontId="9" fillId="0" borderId="21" xfId="0" applyFont="1" applyBorder="1" applyAlignment="1">
      <alignment vertical="center" wrapText="1"/>
    </xf>
    <xf numFmtId="0" fontId="0" fillId="11" borderId="2" xfId="0" applyFill="1" applyBorder="1" applyAlignment="1">
      <alignment vertical="top" wrapText="1"/>
    </xf>
    <xf numFmtId="0" fontId="10" fillId="11" borderId="5" xfId="0" applyFont="1" applyFill="1" applyBorder="1" applyAlignment="1">
      <alignment vertical="center" wrapText="1"/>
    </xf>
    <xf numFmtId="0" fontId="10" fillId="11" borderId="12" xfId="0" applyFont="1" applyFill="1" applyBorder="1" applyAlignment="1">
      <alignment vertical="center" wrapText="1"/>
    </xf>
    <xf numFmtId="0" fontId="10" fillId="11" borderId="7" xfId="0" applyFont="1" applyFill="1" applyBorder="1" applyAlignment="1">
      <alignment vertical="center" wrapText="1"/>
    </xf>
    <xf numFmtId="0" fontId="6" fillId="14" borderId="2" xfId="0" applyFont="1" applyFill="1" applyBorder="1" applyAlignment="1">
      <alignment horizontal="left" vertical="center"/>
    </xf>
    <xf numFmtId="0" fontId="6" fillId="14" borderId="4" xfId="0" applyFont="1" applyFill="1" applyBorder="1" applyAlignment="1">
      <alignment horizontal="left" vertical="center"/>
    </xf>
    <xf numFmtId="0" fontId="0" fillId="11" borderId="4" xfId="0" applyFill="1" applyBorder="1" applyAlignment="1">
      <alignment vertical="top" wrapText="1"/>
    </xf>
    <xf numFmtId="0" fontId="9" fillId="11" borderId="3" xfId="0" applyFont="1" applyFill="1" applyBorder="1" applyAlignment="1">
      <alignment horizontal="left" vertical="center" wrapText="1"/>
    </xf>
    <xf numFmtId="0" fontId="6" fillId="14" borderId="4" xfId="0" applyFont="1" applyFill="1" applyBorder="1" applyAlignment="1">
      <alignment horizontal="center" vertical="top"/>
    </xf>
    <xf numFmtId="0" fontId="15" fillId="0" borderId="14" xfId="0" applyFont="1" applyBorder="1" applyAlignment="1">
      <alignment vertical="center" wrapText="1"/>
    </xf>
    <xf numFmtId="164" fontId="9" fillId="11" borderId="2" xfId="0" applyNumberFormat="1" applyFont="1" applyFill="1" applyBorder="1" applyAlignment="1">
      <alignment vertical="center" wrapText="1"/>
    </xf>
    <xf numFmtId="164" fontId="9" fillId="11" borderId="2" xfId="0" applyNumberFormat="1" applyFont="1" applyFill="1" applyBorder="1" applyAlignment="1">
      <alignment horizontal="right" vertical="center" wrapText="1"/>
    </xf>
    <xf numFmtId="0" fontId="6" fillId="0" borderId="2" xfId="0" applyFont="1" applyBorder="1" applyAlignment="1">
      <alignment horizontal="center" vertical="top"/>
    </xf>
    <xf numFmtId="0" fontId="9" fillId="11" borderId="14"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4" fillId="7" borderId="1" xfId="0" applyFont="1" applyFill="1" applyBorder="1" applyAlignment="1">
      <alignment vertical="center" wrapText="1"/>
    </xf>
    <xf numFmtId="6" fontId="4" fillId="11" borderId="1" xfId="0" applyNumberFormat="1" applyFont="1" applyFill="1" applyBorder="1" applyAlignment="1">
      <alignment vertical="center" wrapText="1"/>
    </xf>
    <xf numFmtId="0" fontId="4" fillId="11" borderId="1" xfId="0" applyFont="1" applyFill="1" applyBorder="1" applyAlignment="1">
      <alignment vertical="center" wrapText="1"/>
    </xf>
    <xf numFmtId="6" fontId="6" fillId="11" borderId="1" xfId="0" applyNumberFormat="1" applyFont="1" applyFill="1" applyBorder="1" applyAlignment="1">
      <alignment vertical="center" wrapText="1"/>
    </xf>
    <xf numFmtId="0" fontId="0" fillId="11" borderId="26" xfId="0"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0" fontId="0" fillId="11" borderId="29" xfId="0" applyFill="1" applyBorder="1" applyAlignment="1">
      <alignment vertical="top" wrapText="1"/>
    </xf>
    <xf numFmtId="0" fontId="0" fillId="0" borderId="30" xfId="0" applyBorder="1" applyAlignment="1">
      <alignment wrapText="1"/>
    </xf>
    <xf numFmtId="0" fontId="0" fillId="0" borderId="31" xfId="0" applyBorder="1" applyAlignment="1">
      <alignment wrapText="1"/>
    </xf>
    <xf numFmtId="0" fontId="0" fillId="11" borderId="32" xfId="0" applyFill="1" applyBorder="1" applyAlignment="1">
      <alignment vertical="top" wrapText="1"/>
    </xf>
    <xf numFmtId="0" fontId="0" fillId="0" borderId="33" xfId="0" applyBorder="1" applyAlignment="1">
      <alignment wrapText="1"/>
    </xf>
    <xf numFmtId="0" fontId="0" fillId="0" borderId="34" xfId="0" applyBorder="1" applyAlignment="1">
      <alignment wrapText="1"/>
    </xf>
    <xf numFmtId="0" fontId="0" fillId="11" borderId="35" xfId="0" applyFill="1" applyBorder="1" applyAlignment="1">
      <alignment vertical="top" wrapText="1"/>
    </xf>
    <xf numFmtId="0" fontId="0" fillId="0" borderId="36" xfId="0" applyBorder="1" applyAlignment="1">
      <alignment wrapText="1"/>
    </xf>
    <xf numFmtId="0" fontId="0" fillId="0" borderId="37" xfId="0" applyBorder="1" applyAlignment="1">
      <alignment wrapText="1"/>
    </xf>
    <xf numFmtId="0" fontId="0" fillId="11" borderId="38" xfId="0" applyFill="1" applyBorder="1" applyAlignment="1">
      <alignment vertical="top" wrapText="1"/>
    </xf>
    <xf numFmtId="0" fontId="0" fillId="0" borderId="39" xfId="0" applyBorder="1" applyAlignment="1">
      <alignment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50" xfId="0" applyBorder="1" applyAlignment="1">
      <alignment wrapText="1"/>
    </xf>
    <xf numFmtId="0" fontId="4" fillId="11" borderId="1" xfId="0" applyFont="1" applyFill="1" applyBorder="1" applyAlignment="1">
      <alignment horizontal="right" vertical="center" wrapText="1"/>
    </xf>
    <xf numFmtId="0" fontId="6" fillId="11" borderId="5" xfId="0" applyFont="1" applyFill="1" applyBorder="1" applyAlignment="1">
      <alignment vertical="center" wrapText="1"/>
    </xf>
    <xf numFmtId="8" fontId="4" fillId="11" borderId="1" xfId="0" applyNumberFormat="1" applyFont="1" applyFill="1" applyBorder="1" applyAlignment="1">
      <alignment vertical="center" wrapText="1"/>
    </xf>
    <xf numFmtId="0" fontId="2" fillId="3" borderId="1" xfId="0" applyFont="1" applyFill="1" applyBorder="1" applyAlignment="1">
      <alignment vertical="center" wrapText="1"/>
    </xf>
    <xf numFmtId="0" fontId="4" fillId="14" borderId="8" xfId="0" applyFont="1" applyFill="1" applyBorder="1" applyAlignment="1">
      <alignment horizontal="right" vertical="center"/>
    </xf>
    <xf numFmtId="0" fontId="6" fillId="0" borderId="1" xfId="0" applyFont="1" applyBorder="1" applyAlignment="1">
      <alignment vertical="center" wrapText="1"/>
    </xf>
    <xf numFmtId="0" fontId="6" fillId="11" borderId="1" xfId="0" applyFont="1" applyFill="1" applyBorder="1" applyAlignment="1">
      <alignment horizontal="right" vertical="center"/>
    </xf>
    <xf numFmtId="0" fontId="6" fillId="11" borderId="1" xfId="0" applyFont="1" applyFill="1" applyBorder="1" applyAlignment="1">
      <alignment vertical="center" wrapText="1"/>
    </xf>
    <xf numFmtId="0" fontId="6" fillId="11" borderId="1" xfId="0" applyFont="1" applyFill="1" applyBorder="1" applyAlignment="1">
      <alignment horizontal="right" vertical="center" wrapText="1"/>
    </xf>
    <xf numFmtId="0" fontId="9" fillId="0" borderId="1" xfId="0" applyFont="1" applyBorder="1" applyAlignment="1">
      <alignment vertical="center" wrapText="1"/>
    </xf>
    <xf numFmtId="0" fontId="4" fillId="0" borderId="51" xfId="0" applyFont="1" applyBorder="1" applyAlignment="1">
      <alignment vertical="center" wrapText="1"/>
    </xf>
    <xf numFmtId="0" fontId="6" fillId="0" borderId="0" xfId="0" applyFont="1" applyBorder="1" applyAlignment="1">
      <alignment vertical="top"/>
    </xf>
    <xf numFmtId="6" fontId="10" fillId="11" borderId="1" xfId="0" applyNumberFormat="1" applyFont="1" applyFill="1" applyBorder="1" applyAlignment="1">
      <alignment vertical="center" wrapText="1"/>
    </xf>
    <xf numFmtId="8" fontId="10" fillId="11" borderId="1" xfId="0" applyNumberFormat="1" applyFont="1" applyFill="1" applyBorder="1" applyAlignment="1">
      <alignment vertical="center" wrapText="1"/>
    </xf>
    <xf numFmtId="3" fontId="9" fillId="11" borderId="14" xfId="0" applyNumberFormat="1" applyFont="1" applyFill="1" applyBorder="1" applyAlignment="1">
      <alignment vertical="center" wrapText="1"/>
    </xf>
    <xf numFmtId="6" fontId="10" fillId="11" borderId="14" xfId="0" applyNumberFormat="1" applyFont="1" applyFill="1" applyBorder="1" applyAlignment="1">
      <alignment vertical="center" wrapText="1"/>
    </xf>
    <xf numFmtId="6" fontId="2" fillId="11" borderId="11" xfId="0" applyNumberFormat="1" applyFont="1" applyFill="1" applyBorder="1" applyAlignment="1">
      <alignment vertical="center" wrapText="1"/>
    </xf>
    <xf numFmtId="165" fontId="9" fillId="11" borderId="14" xfId="0" applyNumberFormat="1" applyFont="1" applyFill="1" applyBorder="1" applyAlignment="1">
      <alignment horizontal="right" vertical="center" wrapText="1"/>
    </xf>
    <xf numFmtId="0" fontId="9" fillId="11" borderId="17" xfId="0" applyFont="1" applyFill="1" applyBorder="1" applyAlignment="1">
      <alignment vertical="center" wrapText="1"/>
    </xf>
    <xf numFmtId="6" fontId="9" fillId="11" borderId="52" xfId="0" applyNumberFormat="1" applyFont="1" applyFill="1" applyBorder="1" applyAlignment="1">
      <alignment vertical="center" wrapText="1"/>
    </xf>
    <xf numFmtId="0" fontId="9" fillId="11" borderId="18" xfId="0" applyFont="1" applyFill="1" applyBorder="1" applyAlignment="1">
      <alignment horizontal="left" vertical="center" wrapText="1"/>
    </xf>
    <xf numFmtId="0" fontId="9" fillId="11" borderId="52" xfId="0" applyFont="1" applyFill="1" applyBorder="1" applyAlignment="1">
      <alignment horizontal="left" vertical="center" wrapText="1"/>
    </xf>
    <xf numFmtId="0" fontId="9" fillId="11" borderId="18" xfId="0" applyFont="1" applyFill="1" applyBorder="1" applyAlignment="1">
      <alignment horizontal="right" vertical="center" wrapText="1"/>
    </xf>
    <xf numFmtId="0" fontId="22" fillId="11" borderId="18" xfId="0" applyFont="1" applyFill="1" applyBorder="1" applyAlignment="1">
      <alignment vertical="center" wrapText="1"/>
    </xf>
    <xf numFmtId="6" fontId="9" fillId="11" borderId="18" xfId="0" applyNumberFormat="1" applyFont="1" applyFill="1" applyBorder="1" applyAlignment="1">
      <alignment horizontal="right" vertical="center" wrapText="1"/>
    </xf>
    <xf numFmtId="0" fontId="6" fillId="11" borderId="4" xfId="0" applyFont="1" applyFill="1" applyBorder="1" applyAlignment="1">
      <alignment vertical="top"/>
    </xf>
    <xf numFmtId="164" fontId="9" fillId="11" borderId="1" xfId="0" applyNumberFormat="1" applyFont="1" applyFill="1" applyBorder="1" applyAlignment="1">
      <alignment vertical="center" wrapText="1"/>
    </xf>
    <xf numFmtId="0" fontId="10" fillId="0" borderId="1" xfId="0" applyFont="1" applyBorder="1" applyAlignment="1">
      <alignment horizontal="left" vertical="center"/>
    </xf>
    <xf numFmtId="0" fontId="3" fillId="9" borderId="5" xfId="0" applyFont="1" applyFill="1" applyBorder="1" applyAlignment="1">
      <alignment vertical="center" wrapText="1"/>
    </xf>
    <xf numFmtId="0" fontId="16" fillId="11" borderId="5" xfId="0" applyFont="1" applyFill="1" applyBorder="1" applyAlignment="1">
      <alignment vertical="center" wrapText="1"/>
    </xf>
    <xf numFmtId="0" fontId="11" fillId="11" borderId="8" xfId="0" applyFont="1" applyFill="1" applyBorder="1" applyAlignment="1">
      <alignment vertical="center" wrapText="1"/>
    </xf>
    <xf numFmtId="0" fontId="11" fillId="11" borderId="5" xfId="0" applyFont="1" applyFill="1" applyBorder="1" applyAlignment="1">
      <alignment vertical="center" wrapText="1"/>
    </xf>
    <xf numFmtId="0" fontId="12" fillId="0" borderId="8" xfId="0" applyFont="1" applyBorder="1" applyAlignment="1">
      <alignment vertical="center" wrapText="1"/>
    </xf>
    <xf numFmtId="165" fontId="1" fillId="0" borderId="1" xfId="0" applyNumberFormat="1" applyFont="1" applyBorder="1" applyAlignment="1"/>
    <xf numFmtId="165" fontId="12" fillId="0" borderId="14" xfId="0" applyNumberFormat="1" applyFont="1" applyBorder="1" applyAlignment="1">
      <alignment wrapText="1"/>
    </xf>
    <xf numFmtId="0" fontId="6" fillId="11" borderId="2" xfId="0" applyFont="1" applyFill="1" applyBorder="1" applyAlignment="1">
      <alignment horizontal="left" vertical="center"/>
    </xf>
    <xf numFmtId="0" fontId="9" fillId="3" borderId="2" xfId="0" applyFont="1" applyFill="1" applyBorder="1" applyAlignment="1">
      <alignment vertical="center" wrapText="1"/>
    </xf>
    <xf numFmtId="0" fontId="9" fillId="0" borderId="2" xfId="0" applyFont="1" applyBorder="1" applyAlignment="1">
      <alignment vertical="center" wrapText="1"/>
    </xf>
    <xf numFmtId="6" fontId="9" fillId="11" borderId="2" xfId="0" applyNumberFormat="1" applyFont="1" applyFill="1" applyBorder="1" applyAlignment="1">
      <alignment horizontal="right" vertical="center" wrapText="1"/>
    </xf>
    <xf numFmtId="0" fontId="9" fillId="11" borderId="2" xfId="0" applyFont="1" applyFill="1" applyBorder="1" applyAlignment="1">
      <alignment vertical="center" wrapText="1"/>
    </xf>
    <xf numFmtId="0" fontId="9" fillId="11" borderId="2" xfId="0" applyFont="1" applyFill="1" applyBorder="1" applyAlignment="1">
      <alignment horizontal="right" vertical="center" wrapText="1"/>
    </xf>
    <xf numFmtId="0" fontId="0" fillId="0" borderId="0" xfId="0" applyAlignment="1">
      <alignment vertical="top"/>
    </xf>
    <xf numFmtId="0" fontId="9" fillId="11" borderId="5" xfId="0" applyFont="1" applyFill="1" applyBorder="1" applyAlignment="1">
      <alignment vertical="center" wrapText="1"/>
    </xf>
    <xf numFmtId="6" fontId="10" fillId="11" borderId="2" xfId="0" applyNumberFormat="1" applyFont="1" applyFill="1" applyBorder="1" applyAlignment="1">
      <alignment horizontal="right" vertical="center" wrapText="1"/>
    </xf>
    <xf numFmtId="0" fontId="10" fillId="11" borderId="2" xfId="0" applyFont="1" applyFill="1" applyBorder="1" applyAlignment="1">
      <alignment vertical="center" wrapText="1"/>
    </xf>
    <xf numFmtId="0" fontId="9" fillId="3" borderId="2" xfId="0" applyFont="1" applyFill="1" applyBorder="1" applyAlignment="1">
      <alignment vertical="center" wrapText="1"/>
    </xf>
    <xf numFmtId="0" fontId="9" fillId="0" borderId="2" xfId="0" applyFont="1" applyBorder="1" applyAlignment="1">
      <alignment vertical="center" wrapText="1"/>
    </xf>
    <xf numFmtId="0" fontId="6" fillId="11" borderId="2" xfId="0" applyFont="1" applyFill="1" applyBorder="1" applyAlignment="1">
      <alignment horizontal="left" vertical="center"/>
    </xf>
    <xf numFmtId="0" fontId="9" fillId="11" borderId="8" xfId="0" applyFont="1" applyFill="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6" fillId="11" borderId="4" xfId="0" applyFont="1" applyFill="1" applyBorder="1" applyAlignment="1">
      <alignment horizontal="left" vertical="center"/>
    </xf>
    <xf numFmtId="0" fontId="9" fillId="3" borderId="2" xfId="0" applyFont="1" applyFill="1" applyBorder="1" applyAlignment="1">
      <alignment vertical="center" wrapText="1"/>
    </xf>
    <xf numFmtId="0" fontId="9" fillId="0" borderId="2" xfId="0" applyFont="1" applyBorder="1" applyAlignment="1">
      <alignment vertical="center" wrapText="1"/>
    </xf>
    <xf numFmtId="0" fontId="6" fillId="0" borderId="2" xfId="0" applyFont="1" applyBorder="1" applyAlignment="1">
      <alignment horizontal="left" vertical="center"/>
    </xf>
    <xf numFmtId="6" fontId="9" fillId="11" borderId="6" xfId="0" applyNumberFormat="1" applyFont="1" applyFill="1" applyBorder="1" applyAlignment="1">
      <alignment vertical="center" wrapText="1"/>
    </xf>
    <xf numFmtId="0" fontId="9" fillId="11" borderId="2" xfId="0" applyFont="1" applyFill="1" applyBorder="1" applyAlignment="1">
      <alignment vertical="center" wrapText="1"/>
    </xf>
    <xf numFmtId="6" fontId="9" fillId="11" borderId="2" xfId="0" applyNumberFormat="1" applyFont="1" applyFill="1" applyBorder="1" applyAlignment="1">
      <alignment vertical="center" wrapText="1"/>
    </xf>
    <xf numFmtId="0" fontId="9" fillId="0" borderId="12" xfId="0" applyFont="1" applyBorder="1" applyAlignment="1">
      <alignment vertical="center" wrapText="1"/>
    </xf>
    <xf numFmtId="6" fontId="9" fillId="11" borderId="2" xfId="0" applyNumberFormat="1" applyFont="1" applyFill="1" applyBorder="1" applyAlignment="1">
      <alignment horizontal="right" vertical="center" wrapText="1"/>
    </xf>
    <xf numFmtId="6" fontId="9" fillId="11" borderId="2" xfId="0" applyNumberFormat="1" applyFont="1" applyFill="1" applyBorder="1" applyAlignment="1">
      <alignment horizontal="center" vertical="center" wrapText="1"/>
    </xf>
    <xf numFmtId="6" fontId="9" fillId="11" borderId="12" xfId="0" applyNumberFormat="1" applyFont="1" applyFill="1" applyBorder="1" applyAlignment="1">
      <alignment vertical="center" wrapText="1"/>
    </xf>
    <xf numFmtId="0" fontId="6" fillId="11" borderId="1" xfId="0" applyFont="1" applyFill="1" applyBorder="1" applyAlignment="1">
      <alignment vertical="top"/>
    </xf>
    <xf numFmtId="0" fontId="6" fillId="11" borderId="1" xfId="0" applyFont="1" applyFill="1" applyBorder="1" applyAlignment="1">
      <alignment vertical="center"/>
    </xf>
    <xf numFmtId="0" fontId="9" fillId="14" borderId="14" xfId="0" applyFont="1" applyFill="1" applyBorder="1" applyAlignment="1">
      <alignment vertical="center" wrapText="1"/>
    </xf>
    <xf numFmtId="0" fontId="9" fillId="14" borderId="5" xfId="0" applyFont="1" applyFill="1" applyBorder="1" applyAlignment="1">
      <alignment vertical="center" wrapText="1"/>
    </xf>
    <xf numFmtId="0" fontId="9" fillId="14" borderId="14" xfId="0" applyFont="1" applyFill="1" applyBorder="1" applyAlignment="1">
      <alignment vertical="center" wrapText="1"/>
    </xf>
    <xf numFmtId="0" fontId="9" fillId="14" borderId="5" xfId="0" applyFont="1" applyFill="1" applyBorder="1" applyAlignment="1">
      <alignment vertical="center" wrapText="1"/>
    </xf>
    <xf numFmtId="165" fontId="2" fillId="11" borderId="1" xfId="0" applyNumberFormat="1" applyFont="1" applyFill="1" applyBorder="1" applyAlignment="1">
      <alignment horizontal="right" vertical="center" wrapText="1"/>
    </xf>
    <xf numFmtId="0" fontId="9" fillId="11" borderId="2" xfId="0" applyFont="1" applyFill="1" applyBorder="1" applyAlignment="1">
      <alignment horizontal="left" vertical="center" wrapText="1"/>
    </xf>
    <xf numFmtId="0" fontId="6" fillId="0" borderId="2" xfId="0" applyFont="1" applyBorder="1" applyAlignment="1">
      <alignment vertical="center"/>
    </xf>
    <xf numFmtId="0" fontId="9" fillId="11" borderId="5" xfId="0" applyFont="1" applyFill="1" applyBorder="1" applyAlignment="1">
      <alignment vertical="center" wrapText="1"/>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6" fillId="0" borderId="2" xfId="0" applyFont="1" applyBorder="1" applyAlignment="1">
      <alignment vertical="center" wrapText="1"/>
    </xf>
    <xf numFmtId="0" fontId="0" fillId="0" borderId="12" xfId="0" applyBorder="1" applyAlignment="1">
      <alignment vertical="top" wrapText="1"/>
    </xf>
    <xf numFmtId="6" fontId="4" fillId="11" borderId="2" xfId="0" applyNumberFormat="1" applyFont="1" applyFill="1" applyBorder="1" applyAlignment="1">
      <alignment vertical="center"/>
    </xf>
    <xf numFmtId="0" fontId="4" fillId="0" borderId="2" xfId="0" applyFont="1" applyBorder="1" applyAlignment="1">
      <alignment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right" vertical="center" wrapText="1"/>
    </xf>
    <xf numFmtId="0" fontId="4" fillId="11" borderId="8" xfId="0" applyFont="1" applyFill="1" applyBorder="1" applyAlignment="1">
      <alignment vertical="center" wrapText="1"/>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6" fillId="0" borderId="2" xfId="0" applyFont="1" applyBorder="1" applyAlignment="1">
      <alignment horizontal="left" vertical="center"/>
    </xf>
    <xf numFmtId="0" fontId="9" fillId="11" borderId="2" xfId="0" applyFont="1" applyFill="1" applyBorder="1" applyAlignment="1">
      <alignment vertical="center" wrapText="1"/>
    </xf>
    <xf numFmtId="6" fontId="6" fillId="11" borderId="2" xfId="0" applyNumberFormat="1" applyFont="1" applyFill="1" applyBorder="1" applyAlignment="1">
      <alignment vertical="center" wrapText="1"/>
    </xf>
    <xf numFmtId="6" fontId="4" fillId="11" borderId="2" xfId="0" applyNumberFormat="1" applyFont="1" applyFill="1" applyBorder="1" applyAlignment="1">
      <alignment vertical="center"/>
    </xf>
    <xf numFmtId="0" fontId="6" fillId="0" borderId="2" xfId="0" applyFont="1" applyBorder="1" applyAlignment="1">
      <alignment vertical="center"/>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0" fontId="9" fillId="11" borderId="11" xfId="0" applyFont="1" applyFill="1" applyBorder="1" applyAlignment="1">
      <alignment vertical="center" wrapText="1"/>
    </xf>
    <xf numFmtId="0" fontId="9" fillId="14" borderId="11" xfId="0" applyFont="1" applyFill="1" applyBorder="1" applyAlignment="1">
      <alignment vertical="center" wrapText="1"/>
    </xf>
    <xf numFmtId="0" fontId="9" fillId="14" borderId="8" xfId="0" applyFont="1" applyFill="1" applyBorder="1" applyAlignment="1">
      <alignment vertical="center" wrapText="1"/>
    </xf>
    <xf numFmtId="0" fontId="6" fillId="0" borderId="4" xfId="0" applyFont="1" applyBorder="1" applyAlignment="1">
      <alignment horizontal="left" vertical="center"/>
    </xf>
    <xf numFmtId="0" fontId="9" fillId="14" borderId="14" xfId="0" applyFont="1" applyFill="1" applyBorder="1" applyAlignment="1">
      <alignment vertical="center" wrapText="1"/>
    </xf>
    <xf numFmtId="0" fontId="2" fillId="2" borderId="8" xfId="0" applyFont="1" applyFill="1" applyBorder="1" applyAlignment="1">
      <alignment vertical="center" wrapText="1"/>
    </xf>
    <xf numFmtId="0" fontId="10" fillId="11" borderId="14" xfId="0" applyFont="1" applyFill="1" applyBorder="1" applyAlignment="1">
      <alignment vertical="center" wrapText="1"/>
    </xf>
    <xf numFmtId="0" fontId="2" fillId="2" borderId="2" xfId="0" applyFont="1" applyFill="1" applyBorder="1" applyAlignment="1">
      <alignment horizontal="center" vertical="center" wrapText="1"/>
    </xf>
    <xf numFmtId="0" fontId="17" fillId="11" borderId="1" xfId="0" applyFont="1" applyFill="1" applyBorder="1" applyAlignment="1">
      <alignment vertical="center" wrapText="1"/>
    </xf>
    <xf numFmtId="0" fontId="0" fillId="0" borderId="0" xfId="0" applyAlignment="1">
      <alignment wrapText="1"/>
    </xf>
    <xf numFmtId="0" fontId="22" fillId="11"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53" xfId="0" applyBorder="1" applyAlignment="1">
      <alignment wrapText="1"/>
    </xf>
    <xf numFmtId="0" fontId="0" fillId="0" borderId="1" xfId="0" applyBorder="1" applyAlignment="1">
      <alignment wrapText="1"/>
    </xf>
    <xf numFmtId="165" fontId="9" fillId="11" borderId="2" xfId="0" applyNumberFormat="1" applyFont="1" applyFill="1" applyBorder="1" applyAlignment="1">
      <alignment horizontal="right" vertical="center" wrapText="1"/>
    </xf>
    <xf numFmtId="165" fontId="9" fillId="11" borderId="18" xfId="0" applyNumberFormat="1" applyFont="1" applyFill="1" applyBorder="1" applyAlignment="1">
      <alignment vertical="center" wrapText="1"/>
    </xf>
    <xf numFmtId="6" fontId="9" fillId="11" borderId="52" xfId="0" applyNumberFormat="1" applyFont="1" applyFill="1" applyBorder="1" applyAlignment="1">
      <alignment horizontal="right" vertical="center" wrapText="1"/>
    </xf>
    <xf numFmtId="6" fontId="0" fillId="0" borderId="1" xfId="0" applyNumberFormat="1" applyBorder="1"/>
    <xf numFmtId="0" fontId="1" fillId="0" borderId="1" xfId="0" applyFont="1" applyBorder="1" applyAlignment="1">
      <alignment wrapText="1"/>
    </xf>
    <xf numFmtId="6" fontId="1" fillId="0" borderId="1" xfId="0" applyNumberFormat="1" applyFont="1" applyBorder="1"/>
    <xf numFmtId="0" fontId="4" fillId="14" borderId="8" xfId="0" applyFont="1" applyFill="1" applyBorder="1" applyAlignment="1">
      <alignment vertical="center" wrapText="1"/>
    </xf>
    <xf numFmtId="0" fontId="16" fillId="16" borderId="1" xfId="0" applyFont="1" applyFill="1" applyBorder="1" applyAlignment="1">
      <alignment vertical="center" wrapText="1"/>
    </xf>
    <xf numFmtId="0" fontId="4" fillId="7" borderId="2" xfId="0" applyFont="1" applyFill="1" applyBorder="1" applyAlignment="1">
      <alignment vertical="center" wrapText="1"/>
    </xf>
    <xf numFmtId="0" fontId="0" fillId="17" borderId="1" xfId="0" applyFill="1" applyBorder="1"/>
    <xf numFmtId="3" fontId="4" fillId="11" borderId="1" xfId="0" applyNumberFormat="1" applyFont="1" applyFill="1" applyBorder="1" applyAlignment="1">
      <alignment vertical="center" wrapText="1"/>
    </xf>
    <xf numFmtId="3" fontId="4" fillId="11" borderId="2" xfId="0" applyNumberFormat="1" applyFont="1" applyFill="1" applyBorder="1" applyAlignment="1">
      <alignment horizontal="right" vertical="center" wrapText="1"/>
    </xf>
    <xf numFmtId="6" fontId="0" fillId="17" borderId="1" xfId="0" applyNumberFormat="1" applyFill="1" applyBorder="1"/>
    <xf numFmtId="165" fontId="4" fillId="11" borderId="5" xfId="0" applyNumberFormat="1" applyFont="1" applyFill="1" applyBorder="1" applyAlignment="1">
      <alignment horizontal="right" vertical="center" wrapText="1"/>
    </xf>
    <xf numFmtId="165" fontId="4" fillId="14" borderId="8" xfId="0" applyNumberFormat="1" applyFont="1" applyFill="1" applyBorder="1" applyAlignment="1">
      <alignment horizontal="right" vertical="center" wrapText="1"/>
    </xf>
    <xf numFmtId="165" fontId="4" fillId="11" borderId="1" xfId="0" applyNumberFormat="1" applyFont="1" applyFill="1" applyBorder="1" applyAlignment="1">
      <alignment vertical="center" wrapText="1"/>
    </xf>
    <xf numFmtId="165" fontId="4" fillId="11" borderId="8" xfId="0" applyNumberFormat="1" applyFont="1" applyFill="1" applyBorder="1" applyAlignment="1">
      <alignment vertical="center" wrapText="1"/>
    </xf>
    <xf numFmtId="165" fontId="4" fillId="14" borderId="1" xfId="0" applyNumberFormat="1" applyFont="1" applyFill="1" applyBorder="1" applyAlignment="1">
      <alignment vertical="center" wrapText="1"/>
    </xf>
    <xf numFmtId="165" fontId="4" fillId="14" borderId="8" xfId="0" applyNumberFormat="1"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3" xfId="0" applyNumberFormat="1" applyFont="1" applyFill="1" applyBorder="1" applyAlignment="1">
      <alignment vertical="center" wrapText="1"/>
    </xf>
    <xf numFmtId="165" fontId="4" fillId="14" borderId="5" xfId="0" applyNumberFormat="1" applyFont="1" applyFill="1" applyBorder="1" applyAlignment="1">
      <alignment vertical="center" wrapText="1"/>
    </xf>
    <xf numFmtId="165" fontId="4" fillId="11" borderId="2" xfId="0" applyNumberFormat="1" applyFont="1" applyFill="1" applyBorder="1" applyAlignment="1">
      <alignment horizontal="right" vertical="center" wrapText="1"/>
    </xf>
    <xf numFmtId="165" fontId="4" fillId="11" borderId="4" xfId="0" applyNumberFormat="1" applyFont="1" applyFill="1" applyBorder="1" applyAlignment="1">
      <alignment horizontal="right" vertical="center" wrapText="1"/>
    </xf>
    <xf numFmtId="165" fontId="4" fillId="11" borderId="5" xfId="0" applyNumberFormat="1" applyFont="1" applyFill="1" applyBorder="1" applyAlignment="1">
      <alignment vertical="center" wrapText="1"/>
    </xf>
    <xf numFmtId="165" fontId="0" fillId="0" borderId="18" xfId="0" applyNumberFormat="1" applyBorder="1" applyAlignment="1">
      <alignment wrapText="1"/>
    </xf>
    <xf numFmtId="165" fontId="0" fillId="0" borderId="22" xfId="0" applyNumberFormat="1" applyBorder="1" applyAlignment="1">
      <alignment wrapText="1"/>
    </xf>
    <xf numFmtId="165" fontId="0" fillId="0" borderId="7" xfId="0" applyNumberFormat="1" applyBorder="1" applyAlignment="1">
      <alignment wrapText="1"/>
    </xf>
    <xf numFmtId="165" fontId="0" fillId="0" borderId="20" xfId="0" applyNumberFormat="1" applyBorder="1" applyAlignment="1">
      <alignment wrapText="1"/>
    </xf>
    <xf numFmtId="165" fontId="0" fillId="0" borderId="8" xfId="0" applyNumberFormat="1" applyBorder="1" applyAlignment="1">
      <alignment wrapText="1"/>
    </xf>
    <xf numFmtId="165" fontId="8" fillId="14" borderId="7" xfId="0" applyNumberFormat="1" applyFont="1" applyFill="1" applyBorder="1" applyAlignment="1">
      <alignment vertical="center" wrapText="1"/>
    </xf>
    <xf numFmtId="165" fontId="6" fillId="11" borderId="2" xfId="0" applyNumberFormat="1" applyFont="1" applyFill="1" applyBorder="1" applyAlignment="1">
      <alignment vertical="center" wrapText="1"/>
    </xf>
    <xf numFmtId="165" fontId="6" fillId="11" borderId="6" xfId="0" applyNumberFormat="1" applyFont="1" applyFill="1" applyBorder="1" applyAlignment="1">
      <alignment vertical="center" wrapText="1"/>
    </xf>
    <xf numFmtId="165" fontId="2" fillId="11" borderId="5" xfId="0" applyNumberFormat="1" applyFont="1" applyFill="1" applyBorder="1" applyAlignment="1">
      <alignment vertical="center" wrapText="1"/>
    </xf>
    <xf numFmtId="165" fontId="9" fillId="11" borderId="8" xfId="0" applyNumberFormat="1" applyFont="1" applyFill="1" applyBorder="1" applyAlignment="1">
      <alignment vertical="center" wrapText="1"/>
    </xf>
    <xf numFmtId="165" fontId="9" fillId="11" borderId="8" xfId="0" applyNumberFormat="1" applyFont="1" applyFill="1" applyBorder="1" applyAlignment="1">
      <alignment horizontal="right" vertical="center" wrapText="1"/>
    </xf>
    <xf numFmtId="165" fontId="0" fillId="17" borderId="1" xfId="0" applyNumberFormat="1" applyFill="1" applyBorder="1"/>
    <xf numFmtId="0" fontId="1" fillId="17"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1" fillId="17" borderId="1" xfId="0" applyFont="1" applyFill="1" applyBorder="1" applyAlignment="1">
      <alignment horizontal="center" vertical="center"/>
    </xf>
    <xf numFmtId="6" fontId="1" fillId="17" borderId="1" xfId="0" applyNumberFormat="1" applyFont="1" applyFill="1" applyBorder="1"/>
    <xf numFmtId="6" fontId="0" fillId="17" borderId="1" xfId="0" applyNumberFormat="1" applyFill="1" applyBorder="1" applyAlignment="1">
      <alignment horizontal="center"/>
    </xf>
    <xf numFmtId="0" fontId="0" fillId="17" borderId="1" xfId="0" applyFill="1" applyBorder="1" applyAlignment="1">
      <alignment horizontal="center"/>
    </xf>
    <xf numFmtId="6" fontId="1" fillId="17" borderId="1" xfId="0" applyNumberFormat="1" applyFont="1" applyFill="1" applyBorder="1" applyAlignment="1">
      <alignment horizontal="center"/>
    </xf>
    <xf numFmtId="0" fontId="4" fillId="11" borderId="5"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6" fontId="2" fillId="11" borderId="5" xfId="0" applyNumberFormat="1" applyFont="1" applyFill="1" applyBorder="1" applyAlignment="1">
      <alignment vertical="center" wrapText="1"/>
    </xf>
    <xf numFmtId="0" fontId="9" fillId="11" borderId="12" xfId="0" applyFont="1" applyFill="1" applyBorder="1" applyAlignment="1">
      <alignment vertical="center" wrapText="1"/>
    </xf>
    <xf numFmtId="0" fontId="9" fillId="3" borderId="3" xfId="0" applyFont="1" applyFill="1" applyBorder="1" applyAlignment="1">
      <alignment vertical="center" wrapText="1"/>
    </xf>
    <xf numFmtId="6" fontId="9" fillId="11" borderId="12" xfId="0" applyNumberFormat="1" applyFont="1" applyFill="1" applyBorder="1" applyAlignment="1">
      <alignment horizontal="right" vertical="center" wrapText="1"/>
    </xf>
    <xf numFmtId="0" fontId="17" fillId="18" borderId="6" xfId="0" applyFont="1" applyFill="1" applyBorder="1" applyAlignment="1">
      <alignment vertical="center" wrapText="1"/>
    </xf>
    <xf numFmtId="0" fontId="6" fillId="18" borderId="1" xfId="0" applyFont="1" applyFill="1" applyBorder="1" applyAlignment="1">
      <alignment vertical="center"/>
    </xf>
    <xf numFmtId="0" fontId="9" fillId="11" borderId="5" xfId="0" applyFont="1" applyFill="1" applyBorder="1" applyAlignment="1">
      <alignment vertical="center" wrapText="1"/>
    </xf>
    <xf numFmtId="0" fontId="9" fillId="14" borderId="8" xfId="0" applyFont="1" applyFill="1" applyBorder="1" applyAlignment="1">
      <alignment vertical="center" wrapText="1"/>
    </xf>
    <xf numFmtId="0" fontId="9" fillId="11" borderId="8" xfId="0" applyFont="1" applyFill="1" applyBorder="1" applyAlignment="1">
      <alignment vertical="center" wrapText="1"/>
    </xf>
    <xf numFmtId="0" fontId="10" fillId="11" borderId="5" xfId="0" applyFont="1" applyFill="1" applyBorder="1" applyAlignment="1">
      <alignment vertical="center" wrapText="1"/>
    </xf>
    <xf numFmtId="0" fontId="9" fillId="11" borderId="2" xfId="0" applyFont="1" applyFill="1" applyBorder="1" applyAlignment="1">
      <alignment vertical="center" wrapText="1"/>
    </xf>
    <xf numFmtId="6" fontId="0" fillId="15" borderId="1" xfId="0" applyNumberFormat="1" applyFill="1" applyBorder="1"/>
    <xf numFmtId="6" fontId="4" fillId="11" borderId="12" xfId="0" applyNumberFormat="1" applyFont="1" applyFill="1" applyBorder="1" applyAlignment="1">
      <alignment vertical="center"/>
    </xf>
    <xf numFmtId="6" fontId="1" fillId="0" borderId="14" xfId="0" applyNumberFormat="1" applyFont="1" applyBorder="1"/>
    <xf numFmtId="6" fontId="1" fillId="0" borderId="5" xfId="0" applyNumberFormat="1" applyFont="1" applyBorder="1"/>
    <xf numFmtId="0" fontId="0" fillId="7" borderId="1" xfId="0" applyFill="1" applyBorder="1"/>
    <xf numFmtId="0" fontId="0" fillId="19" borderId="1" xfId="0" applyFill="1" applyBorder="1"/>
    <xf numFmtId="0" fontId="10" fillId="0" borderId="2" xfId="0" applyFont="1" applyBorder="1" applyAlignment="1">
      <alignment horizontal="left" vertical="center"/>
    </xf>
    <xf numFmtId="3" fontId="4" fillId="11" borderId="8" xfId="0" applyNumberFormat="1" applyFont="1" applyFill="1" applyBorder="1" applyAlignment="1">
      <alignment vertical="center" wrapText="1"/>
    </xf>
    <xf numFmtId="3" fontId="0" fillId="0" borderId="6" xfId="0" applyNumberFormat="1" applyBorder="1" applyAlignment="1">
      <alignment wrapText="1"/>
    </xf>
    <xf numFmtId="3" fontId="6" fillId="11" borderId="1" xfId="0" applyNumberFormat="1" applyFont="1" applyFill="1" applyBorder="1" applyAlignment="1">
      <alignment vertical="center" wrapText="1"/>
    </xf>
    <xf numFmtId="0" fontId="0" fillId="0" borderId="5" xfId="0" applyBorder="1"/>
    <xf numFmtId="0" fontId="10" fillId="11" borderId="7" xfId="0" applyFont="1" applyFill="1" applyBorder="1" applyAlignment="1">
      <alignment horizontal="center" vertical="center" wrapText="1"/>
    </xf>
    <xf numFmtId="165" fontId="10" fillId="11" borderId="5" xfId="0" applyNumberFormat="1" applyFont="1" applyFill="1" applyBorder="1" applyAlignment="1">
      <alignment vertical="center" wrapText="1"/>
    </xf>
    <xf numFmtId="3" fontId="9" fillId="11" borderId="5" xfId="0" applyNumberFormat="1" applyFont="1" applyFill="1" applyBorder="1" applyAlignment="1">
      <alignment vertical="center" wrapText="1"/>
    </xf>
    <xf numFmtId="3" fontId="9" fillId="11" borderId="2" xfId="0" applyNumberFormat="1" applyFont="1" applyFill="1" applyBorder="1" applyAlignment="1">
      <alignment vertical="center" wrapText="1"/>
    </xf>
    <xf numFmtId="3" fontId="9" fillId="11" borderId="7" xfId="0" applyNumberFormat="1" applyFont="1" applyFill="1" applyBorder="1" applyAlignment="1">
      <alignment horizontal="right" vertical="center" wrapText="1"/>
    </xf>
    <xf numFmtId="165" fontId="9" fillId="11" borderId="5" xfId="0" applyNumberFormat="1" applyFont="1" applyFill="1" applyBorder="1" applyAlignment="1">
      <alignment vertical="center" wrapText="1"/>
    </xf>
    <xf numFmtId="165" fontId="9" fillId="11" borderId="1" xfId="0" applyNumberFormat="1" applyFont="1" applyFill="1" applyBorder="1" applyAlignment="1">
      <alignment vertical="center" wrapText="1"/>
    </xf>
    <xf numFmtId="165" fontId="9" fillId="11" borderId="2" xfId="0" applyNumberFormat="1" applyFont="1" applyFill="1" applyBorder="1" applyAlignment="1">
      <alignment vertical="center" wrapText="1"/>
    </xf>
    <xf numFmtId="3" fontId="4" fillId="14" borderId="8" xfId="0" applyNumberFormat="1" applyFont="1" applyFill="1" applyBorder="1" applyAlignment="1">
      <alignment vertical="center" wrapText="1"/>
    </xf>
    <xf numFmtId="3" fontId="4" fillId="11" borderId="1" xfId="0" applyNumberFormat="1" applyFont="1" applyFill="1" applyBorder="1" applyAlignment="1">
      <alignment horizontal="right" vertical="center" wrapText="1"/>
    </xf>
    <xf numFmtId="3" fontId="4" fillId="14" borderId="1" xfId="0" applyNumberFormat="1" applyFont="1" applyFill="1" applyBorder="1" applyAlignment="1">
      <alignment vertical="center" wrapText="1"/>
    </xf>
    <xf numFmtId="3" fontId="4" fillId="14" borderId="5" xfId="0" applyNumberFormat="1" applyFont="1" applyFill="1" applyBorder="1" applyAlignment="1">
      <alignment vertical="center" wrapText="1"/>
    </xf>
    <xf numFmtId="3" fontId="8" fillId="14" borderId="2" xfId="0" applyNumberFormat="1" applyFont="1" applyFill="1" applyBorder="1" applyAlignment="1">
      <alignment horizontal="right" vertical="center" wrapText="1"/>
    </xf>
    <xf numFmtId="3" fontId="9" fillId="11" borderId="8" xfId="0" applyNumberFormat="1" applyFont="1" applyFill="1" applyBorder="1" applyAlignment="1">
      <alignment vertical="center" wrapText="1"/>
    </xf>
    <xf numFmtId="3" fontId="0" fillId="0" borderId="0" xfId="0" applyNumberFormat="1"/>
    <xf numFmtId="165" fontId="6" fillId="11" borderId="2" xfId="0" applyNumberFormat="1" applyFont="1" applyFill="1" applyBorder="1" applyAlignment="1">
      <alignment horizontal="right" vertical="center" wrapText="1"/>
    </xf>
    <xf numFmtId="165" fontId="6" fillId="11" borderId="6" xfId="0" applyNumberFormat="1" applyFont="1" applyFill="1" applyBorder="1" applyAlignment="1">
      <alignment horizontal="right" vertical="center" wrapText="1"/>
    </xf>
    <xf numFmtId="165" fontId="0" fillId="0" borderId="27" xfId="0" applyNumberFormat="1" applyBorder="1" applyAlignment="1">
      <alignment wrapText="1"/>
    </xf>
    <xf numFmtId="165" fontId="0" fillId="0" borderId="30" xfId="0" applyNumberFormat="1" applyBorder="1" applyAlignment="1">
      <alignment wrapText="1"/>
    </xf>
    <xf numFmtId="165" fontId="0" fillId="0" borderId="33" xfId="0" applyNumberFormat="1" applyBorder="1" applyAlignment="1">
      <alignment wrapText="1"/>
    </xf>
    <xf numFmtId="165" fontId="0" fillId="0" borderId="36" xfId="0" applyNumberFormat="1" applyBorder="1" applyAlignment="1">
      <alignment wrapText="1"/>
    </xf>
    <xf numFmtId="165" fontId="0" fillId="0" borderId="39" xfId="0" applyNumberFormat="1" applyBorder="1" applyAlignment="1">
      <alignment wrapText="1"/>
    </xf>
    <xf numFmtId="165" fontId="0" fillId="11" borderId="2" xfId="0" applyNumberFormat="1" applyFill="1" applyBorder="1" applyAlignment="1">
      <alignment vertical="center" wrapText="1"/>
    </xf>
    <xf numFmtId="165" fontId="22" fillId="11" borderId="2" xfId="0" applyNumberFormat="1" applyFont="1" applyFill="1" applyBorder="1" applyAlignment="1">
      <alignment horizontal="right" vertical="center" wrapText="1"/>
    </xf>
    <xf numFmtId="165" fontId="0" fillId="11" borderId="2" xfId="0" applyNumberFormat="1" applyFill="1" applyBorder="1" applyAlignment="1">
      <alignment horizontal="right" vertical="center" wrapText="1"/>
    </xf>
    <xf numFmtId="165" fontId="9" fillId="11" borderId="1" xfId="0" applyNumberFormat="1" applyFont="1" applyFill="1" applyBorder="1" applyAlignment="1">
      <alignment horizontal="right" vertical="center" wrapText="1"/>
    </xf>
    <xf numFmtId="165" fontId="9" fillId="11" borderId="18" xfId="0" applyNumberFormat="1" applyFont="1" applyFill="1" applyBorder="1" applyAlignment="1">
      <alignment horizontal="right" vertical="center" wrapText="1"/>
    </xf>
    <xf numFmtId="0" fontId="4" fillId="11" borderId="8" xfId="0" applyFont="1" applyFill="1" applyBorder="1" applyAlignment="1">
      <alignment vertical="center" wrapText="1"/>
    </xf>
    <xf numFmtId="0" fontId="4" fillId="11" borderId="14" xfId="0" applyFont="1" applyFill="1" applyBorder="1" applyAlignment="1">
      <alignment vertical="center" wrapText="1"/>
    </xf>
    <xf numFmtId="0" fontId="4" fillId="11" borderId="5" xfId="0" applyFont="1" applyFill="1" applyBorder="1" applyAlignment="1">
      <alignment vertical="center" wrapText="1"/>
    </xf>
    <xf numFmtId="0" fontId="4" fillId="14" borderId="8" xfId="0" applyFont="1" applyFill="1" applyBorder="1" applyAlignment="1">
      <alignment vertical="center" wrapText="1"/>
    </xf>
    <xf numFmtId="0" fontId="4" fillId="14" borderId="8" xfId="0" applyFont="1" applyFill="1" applyBorder="1" applyAlignment="1">
      <alignment horizontal="right" vertical="center" wrapText="1"/>
    </xf>
    <xf numFmtId="0" fontId="4" fillId="7" borderId="4" xfId="0" applyFont="1" applyFill="1" applyBorder="1" applyAlignment="1">
      <alignment vertical="center" wrapText="1"/>
    </xf>
    <xf numFmtId="0" fontId="4" fillId="0" borderId="0" xfId="0" applyFont="1" applyBorder="1" applyAlignment="1">
      <alignment vertical="center" wrapText="1"/>
    </xf>
    <xf numFmtId="0" fontId="9" fillId="11" borderId="7" xfId="0" applyFont="1" applyFill="1" applyBorder="1" applyAlignment="1">
      <alignment horizontal="left" vertical="center" wrapText="1"/>
    </xf>
    <xf numFmtId="165" fontId="9" fillId="11" borderId="7" xfId="0" applyNumberFormat="1" applyFont="1" applyFill="1" applyBorder="1" applyAlignment="1">
      <alignment horizontal="right" vertical="center" wrapText="1"/>
    </xf>
    <xf numFmtId="6" fontId="9" fillId="11" borderId="3" xfId="0" applyNumberFormat="1" applyFont="1" applyFill="1" applyBorder="1" applyAlignment="1">
      <alignment horizontal="right" vertical="center" wrapText="1"/>
    </xf>
    <xf numFmtId="165" fontId="9" fillId="11" borderId="7" xfId="0" applyNumberFormat="1" applyFont="1" applyFill="1" applyBorder="1" applyAlignment="1">
      <alignment vertical="center" wrapText="1"/>
    </xf>
    <xf numFmtId="0" fontId="9" fillId="11" borderId="54" xfId="0" applyFont="1" applyFill="1" applyBorder="1" applyAlignment="1">
      <alignment vertical="center" wrapText="1"/>
    </xf>
    <xf numFmtId="6" fontId="9" fillId="11" borderId="54" xfId="0" applyNumberFormat="1" applyFont="1" applyFill="1" applyBorder="1" applyAlignment="1">
      <alignment vertical="center" wrapText="1"/>
    </xf>
    <xf numFmtId="6" fontId="9" fillId="11" borderId="55" xfId="0" applyNumberFormat="1" applyFont="1" applyFill="1" applyBorder="1" applyAlignment="1">
      <alignment horizontal="right" vertical="center" wrapText="1"/>
    </xf>
    <xf numFmtId="0" fontId="9" fillId="11" borderId="54" xfId="0" applyFont="1" applyFill="1" applyBorder="1" applyAlignment="1">
      <alignment horizontal="left" vertical="center" wrapText="1"/>
    </xf>
    <xf numFmtId="0" fontId="9" fillId="11" borderId="55" xfId="0" applyFont="1" applyFill="1" applyBorder="1" applyAlignment="1">
      <alignment vertical="center" wrapText="1"/>
    </xf>
    <xf numFmtId="0" fontId="9" fillId="11" borderId="55" xfId="0" applyFont="1" applyFill="1" applyBorder="1" applyAlignment="1">
      <alignment horizontal="right" vertical="center" wrapText="1"/>
    </xf>
    <xf numFmtId="0" fontId="6" fillId="0" borderId="54" xfId="0" applyFont="1" applyBorder="1" applyAlignment="1">
      <alignment vertical="center"/>
    </xf>
    <xf numFmtId="0" fontId="9" fillId="11" borderId="56" xfId="0" applyFont="1" applyFill="1" applyBorder="1" applyAlignment="1">
      <alignment vertical="center" wrapText="1"/>
    </xf>
    <xf numFmtId="0" fontId="9" fillId="11" borderId="5" xfId="0" applyFont="1" applyFill="1" applyBorder="1" applyAlignment="1">
      <alignment vertical="center" wrapText="1"/>
    </xf>
    <xf numFmtId="0" fontId="9" fillId="14" borderId="8" xfId="0" applyFont="1" applyFill="1" applyBorder="1" applyAlignment="1">
      <alignment vertical="center" wrapText="1"/>
    </xf>
    <xf numFmtId="0" fontId="9" fillId="11" borderId="8" xfId="0" applyFont="1" applyFill="1" applyBorder="1" applyAlignment="1">
      <alignment vertical="center" wrapText="1"/>
    </xf>
    <xf numFmtId="0" fontId="9" fillId="14" borderId="6" xfId="0" applyFont="1" applyFill="1" applyBorder="1" applyAlignment="1">
      <alignment horizontal="center" vertical="center" wrapText="1"/>
    </xf>
    <xf numFmtId="0" fontId="9" fillId="11" borderId="2" xfId="0" applyFont="1" applyFill="1" applyBorder="1" applyAlignment="1">
      <alignment vertical="center" wrapText="1"/>
    </xf>
    <xf numFmtId="0" fontId="9" fillId="11" borderId="5" xfId="0" applyFont="1" applyFill="1" applyBorder="1" applyAlignment="1">
      <alignment horizontal="right" vertical="center" wrapText="1"/>
    </xf>
    <xf numFmtId="0" fontId="3" fillId="9" borderId="10" xfId="0" applyFont="1" applyFill="1" applyBorder="1" applyAlignment="1">
      <alignment vertical="center" wrapText="1"/>
    </xf>
    <xf numFmtId="0" fontId="2" fillId="17" borderId="1" xfId="0" applyFont="1" applyFill="1" applyBorder="1" applyAlignment="1">
      <alignment vertical="center" wrapText="1"/>
    </xf>
    <xf numFmtId="0" fontId="2" fillId="17" borderId="5" xfId="0" applyFont="1" applyFill="1" applyBorder="1" applyAlignment="1">
      <alignment vertical="center" wrapText="1"/>
    </xf>
    <xf numFmtId="6" fontId="9" fillId="11" borderId="5" xfId="0" applyNumberFormat="1" applyFont="1" applyFill="1" applyBorder="1" applyAlignment="1">
      <alignment vertical="center" wrapText="1"/>
    </xf>
    <xf numFmtId="0" fontId="9" fillId="11" borderId="19" xfId="0" applyFont="1" applyFill="1" applyBorder="1" applyAlignment="1">
      <alignment horizontal="right" vertical="center" wrapText="1"/>
    </xf>
    <xf numFmtId="0" fontId="9" fillId="11" borderId="22" xfId="0" applyFont="1" applyFill="1" applyBorder="1" applyAlignment="1">
      <alignment horizontal="right" vertical="center" wrapText="1"/>
    </xf>
    <xf numFmtId="0" fontId="9" fillId="11" borderId="5" xfId="0" applyFont="1" applyFill="1" applyBorder="1" applyAlignment="1">
      <alignment vertical="center" wrapText="1"/>
    </xf>
    <xf numFmtId="6" fontId="9" fillId="11" borderId="5" xfId="0" applyNumberFormat="1" applyFont="1" applyFill="1" applyBorder="1" applyAlignment="1">
      <alignment horizontal="right" vertical="center" wrapText="1"/>
    </xf>
    <xf numFmtId="0" fontId="11" fillId="11" borderId="15" xfId="0" applyFont="1" applyFill="1" applyBorder="1" applyAlignment="1">
      <alignment horizontal="center" vertical="center" wrapText="1"/>
    </xf>
    <xf numFmtId="0" fontId="9" fillId="11" borderId="2" xfId="0" applyFont="1" applyFill="1" applyBorder="1" applyAlignment="1">
      <alignment vertical="center" wrapText="1"/>
    </xf>
    <xf numFmtId="4" fontId="9" fillId="11" borderId="7" xfId="0" applyNumberFormat="1" applyFont="1" applyFill="1" applyBorder="1" applyAlignment="1">
      <alignment horizontal="right" vertical="center" wrapText="1"/>
    </xf>
    <xf numFmtId="4" fontId="9" fillId="11" borderId="8" xfId="0" applyNumberFormat="1" applyFont="1" applyFill="1" applyBorder="1" applyAlignment="1">
      <alignment horizontal="right" vertical="center" wrapText="1"/>
    </xf>
    <xf numFmtId="4" fontId="9" fillId="11" borderId="2" xfId="0" applyNumberFormat="1" applyFont="1" applyFill="1" applyBorder="1" applyAlignment="1">
      <alignment horizontal="right" vertical="center" wrapText="1"/>
    </xf>
    <xf numFmtId="4" fontId="9" fillId="11" borderId="5" xfId="0" applyNumberFormat="1" applyFont="1" applyFill="1" applyBorder="1" applyAlignment="1">
      <alignment vertical="center" wrapText="1"/>
    </xf>
    <xf numFmtId="4" fontId="9" fillId="11" borderId="5" xfId="0" applyNumberFormat="1" applyFont="1" applyFill="1" applyBorder="1" applyAlignment="1">
      <alignment horizontal="right" vertical="center" wrapText="1"/>
    </xf>
    <xf numFmtId="4" fontId="9" fillId="11" borderId="18" xfId="0" applyNumberFormat="1" applyFont="1" applyFill="1" applyBorder="1" applyAlignment="1">
      <alignment horizontal="right" vertical="center" wrapText="1"/>
    </xf>
    <xf numFmtId="4" fontId="9" fillId="11" borderId="2" xfId="0" applyNumberFormat="1" applyFont="1" applyFill="1" applyBorder="1" applyAlignment="1">
      <alignment vertical="center" wrapText="1"/>
    </xf>
    <xf numFmtId="0" fontId="9"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14" xfId="0" applyFont="1" applyFill="1" applyBorder="1" applyAlignment="1">
      <alignment vertical="center" wrapText="1"/>
    </xf>
    <xf numFmtId="0" fontId="10"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5" xfId="0" applyFont="1" applyFill="1" applyBorder="1" applyAlignment="1">
      <alignment horizontal="right" vertical="center" wrapText="1"/>
    </xf>
    <xf numFmtId="0" fontId="22" fillId="0" borderId="5" xfId="0" applyFont="1" applyFill="1" applyBorder="1" applyAlignment="1">
      <alignment vertical="center" wrapText="1"/>
    </xf>
    <xf numFmtId="0" fontId="6" fillId="0" borderId="1" xfId="0" applyFont="1" applyFill="1" applyBorder="1" applyAlignment="1">
      <alignment horizontal="left" vertical="center"/>
    </xf>
    <xf numFmtId="0" fontId="10" fillId="0" borderId="0" xfId="0" applyFont="1" applyFill="1" applyAlignment="1">
      <alignment vertical="top" wrapText="1"/>
    </xf>
    <xf numFmtId="0" fontId="0" fillId="0" borderId="0" xfId="0" applyFill="1"/>
    <xf numFmtId="6" fontId="0" fillId="15" borderId="57" xfId="0" applyNumberFormat="1" applyFill="1" applyBorder="1"/>
    <xf numFmtId="0" fontId="2" fillId="17" borderId="3" xfId="0" applyFont="1" applyFill="1" applyBorder="1" applyAlignment="1">
      <alignment vertical="center" wrapText="1"/>
    </xf>
    <xf numFmtId="4" fontId="9" fillId="11" borderId="6" xfId="0" applyNumberFormat="1" applyFont="1" applyFill="1" applyBorder="1" applyAlignment="1">
      <alignment horizontal="right" vertical="center" wrapText="1"/>
    </xf>
    <xf numFmtId="0" fontId="9" fillId="0" borderId="8" xfId="0" applyFont="1" applyFill="1" applyBorder="1" applyAlignment="1">
      <alignment vertical="center" wrapText="1"/>
    </xf>
    <xf numFmtId="0" fontId="4" fillId="7" borderId="4" xfId="0" applyFont="1" applyFill="1" applyBorder="1" applyAlignment="1">
      <alignment vertical="center" wrapText="1"/>
    </xf>
    <xf numFmtId="0" fontId="4" fillId="11" borderId="8" xfId="0" applyFont="1" applyFill="1" applyBorder="1" applyAlignment="1">
      <alignment vertical="center" wrapText="1"/>
    </xf>
    <xf numFmtId="0" fontId="1" fillId="17" borderId="14" xfId="0" applyFont="1" applyFill="1" applyBorder="1" applyAlignment="1">
      <alignment horizontal="center" vertical="center"/>
    </xf>
    <xf numFmtId="0" fontId="1" fillId="17" borderId="15" xfId="0" applyFont="1" applyFill="1" applyBorder="1" applyAlignment="1">
      <alignment horizontal="center" vertical="center"/>
    </xf>
    <xf numFmtId="0" fontId="1" fillId="0" borderId="5" xfId="0" applyFont="1" applyBorder="1" applyAlignment="1"/>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2" xfId="0" applyFont="1" applyFill="1" applyBorder="1" applyAlignment="1">
      <alignment vertical="center" textRotation="90" wrapText="1"/>
    </xf>
    <xf numFmtId="0" fontId="2" fillId="2" borderId="4" xfId="0" applyFont="1" applyFill="1" applyBorder="1" applyAlignment="1">
      <alignment vertical="center" textRotation="90"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2" borderId="5" xfId="0" applyFont="1" applyFill="1" applyBorder="1" applyAlignment="1">
      <alignmen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15" xfId="0" applyBorder="1" applyAlignment="1"/>
    <xf numFmtId="0" fontId="0" fillId="0" borderId="5" xfId="0" applyBorder="1" applyAlignme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2" xfId="0" applyFont="1" applyBorder="1" applyAlignment="1">
      <alignment vertical="center"/>
    </xf>
    <xf numFmtId="0" fontId="0" fillId="0" borderId="4" xfId="0" applyBorder="1" applyAlignment="1"/>
    <xf numFmtId="165" fontId="16" fillId="0" borderId="14" xfId="0" applyNumberFormat="1" applyFont="1" applyBorder="1" applyAlignment="1"/>
    <xf numFmtId="165" fontId="1" fillId="0" borderId="5" xfId="0" applyNumberFormat="1" applyFont="1" applyBorder="1" applyAlignment="1"/>
    <xf numFmtId="0" fontId="8" fillId="14" borderId="12" xfId="0" applyFont="1" applyFill="1" applyBorder="1" applyAlignment="1">
      <alignment vertical="center" wrapText="1"/>
    </xf>
    <xf numFmtId="0" fontId="8" fillId="14" borderId="6" xfId="0" applyFont="1" applyFill="1" applyBorder="1" applyAlignment="1">
      <alignment vertical="center" wrapText="1"/>
    </xf>
    <xf numFmtId="6" fontId="2" fillId="11" borderId="1" xfId="0" applyNumberFormat="1" applyFont="1" applyFill="1" applyBorder="1" applyAlignment="1">
      <alignment horizontal="right" vertical="center" wrapText="1"/>
    </xf>
    <xf numFmtId="0" fontId="0" fillId="0" borderId="1" xfId="0" applyBorder="1" applyAlignment="1">
      <alignment horizontal="right" vertical="center" wrapText="1"/>
    </xf>
    <xf numFmtId="0" fontId="4" fillId="14" borderId="11" xfId="0" applyFont="1" applyFill="1" applyBorder="1" applyAlignment="1">
      <alignment vertical="center" wrapText="1"/>
    </xf>
    <xf numFmtId="0" fontId="4" fillId="14" borderId="8" xfId="0" applyFont="1" applyFill="1" applyBorder="1" applyAlignment="1">
      <alignment vertical="center" wrapText="1"/>
    </xf>
    <xf numFmtId="0" fontId="4" fillId="14" borderId="14" xfId="0" applyFont="1" applyFill="1" applyBorder="1" applyAlignment="1">
      <alignment vertical="center" wrapText="1"/>
    </xf>
    <xf numFmtId="0" fontId="4" fillId="14" borderId="5" xfId="0" applyFont="1" applyFill="1" applyBorder="1" applyAlignment="1">
      <alignment vertical="center" wrapText="1"/>
    </xf>
    <xf numFmtId="0" fontId="4" fillId="11" borderId="12" xfId="0" applyFont="1" applyFill="1" applyBorder="1" applyAlignment="1">
      <alignment vertical="center" wrapText="1"/>
    </xf>
    <xf numFmtId="0" fontId="4" fillId="11" borderId="6" xfId="0" applyFont="1" applyFill="1" applyBorder="1" applyAlignment="1">
      <alignment vertical="center" wrapText="1"/>
    </xf>
    <xf numFmtId="0" fontId="4" fillId="11" borderId="13" xfId="0" applyFont="1" applyFill="1" applyBorder="1" applyAlignment="1">
      <alignment vertical="center" wrapText="1"/>
    </xf>
    <xf numFmtId="0" fontId="4" fillId="11" borderId="7" xfId="0" applyFont="1" applyFill="1" applyBorder="1" applyAlignment="1">
      <alignment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4" fillId="11" borderId="14" xfId="0" applyFont="1" applyFill="1" applyBorder="1" applyAlignment="1">
      <alignment vertical="center" wrapText="1"/>
    </xf>
    <xf numFmtId="0" fontId="4" fillId="11" borderId="5" xfId="0" applyFont="1" applyFill="1" applyBorder="1" applyAlignment="1">
      <alignment vertical="center" wrapText="1"/>
    </xf>
    <xf numFmtId="0" fontId="4" fillId="11" borderId="3" xfId="0" applyFont="1" applyFill="1" applyBorder="1" applyAlignment="1">
      <alignment vertical="center" wrapText="1"/>
    </xf>
    <xf numFmtId="0" fontId="6" fillId="11" borderId="12" xfId="0" applyFont="1" applyFill="1" applyBorder="1" applyAlignment="1">
      <alignment vertical="center" wrapText="1"/>
    </xf>
    <xf numFmtId="0" fontId="6" fillId="11" borderId="6" xfId="0" applyFont="1" applyFill="1" applyBorder="1" applyAlignment="1">
      <alignment vertical="center" wrapText="1"/>
    </xf>
    <xf numFmtId="0" fontId="12" fillId="12" borderId="14" xfId="0" applyFont="1" applyFill="1" applyBorder="1" applyAlignment="1">
      <alignment vertical="center" wrapText="1"/>
    </xf>
    <xf numFmtId="0" fontId="19" fillId="12" borderId="15" xfId="0" applyFont="1" applyFill="1" applyBorder="1" applyAlignment="1">
      <alignment vertical="center" wrapText="1"/>
    </xf>
    <xf numFmtId="0" fontId="12" fillId="18" borderId="14" xfId="0" applyFont="1" applyFill="1" applyBorder="1" applyAlignment="1">
      <alignment horizontal="left" vertical="center" wrapText="1"/>
    </xf>
    <xf numFmtId="0" fontId="0" fillId="18" borderId="15" xfId="0" applyFill="1" applyBorder="1" applyAlignment="1">
      <alignment horizontal="left" vertical="center" wrapText="1"/>
    </xf>
    <xf numFmtId="0" fontId="0" fillId="18" borderId="5" xfId="0" applyFill="1" applyBorder="1" applyAlignment="1">
      <alignment horizontal="left" vertical="center" wrapText="1"/>
    </xf>
    <xf numFmtId="0" fontId="0" fillId="0" borderId="3" xfId="0" applyBorder="1" applyAlignment="1"/>
    <xf numFmtId="0" fontId="12" fillId="8" borderId="14" xfId="0" applyFont="1" applyFill="1" applyBorder="1" applyAlignment="1">
      <alignment vertical="center" wrapText="1"/>
    </xf>
    <xf numFmtId="0" fontId="12" fillId="8" borderId="15" xfId="0" applyFont="1" applyFill="1" applyBorder="1" applyAlignment="1">
      <alignment vertical="center" wrapText="1"/>
    </xf>
    <xf numFmtId="0" fontId="9" fillId="11" borderId="14" xfId="0" applyFont="1" applyFill="1" applyBorder="1" applyAlignment="1">
      <alignment vertical="center" wrapText="1"/>
    </xf>
    <xf numFmtId="0" fontId="9" fillId="11" borderId="5" xfId="0" applyFont="1" applyFill="1" applyBorder="1" applyAlignment="1">
      <alignment vertical="center" wrapText="1"/>
    </xf>
    <xf numFmtId="6" fontId="9" fillId="11" borderId="14" xfId="0" applyNumberFormat="1" applyFont="1" applyFill="1" applyBorder="1" applyAlignment="1">
      <alignment horizontal="right" vertical="center" wrapText="1"/>
    </xf>
    <xf numFmtId="6" fontId="9" fillId="11" borderId="5" xfId="0" applyNumberFormat="1" applyFont="1" applyFill="1" applyBorder="1" applyAlignment="1">
      <alignment horizontal="right" vertical="center" wrapText="1"/>
    </xf>
    <xf numFmtId="6" fontId="2" fillId="11" borderId="14" xfId="0" applyNumberFormat="1" applyFont="1" applyFill="1" applyBorder="1" applyAlignment="1">
      <alignment vertical="center" wrapText="1"/>
    </xf>
    <xf numFmtId="6" fontId="2" fillId="11" borderId="5" xfId="0" applyNumberFormat="1" applyFont="1" applyFill="1" applyBorder="1" applyAlignment="1">
      <alignment vertical="center" wrapText="1"/>
    </xf>
    <xf numFmtId="0" fontId="11" fillId="8" borderId="14" xfId="0" applyFont="1" applyFill="1" applyBorder="1" applyAlignment="1">
      <alignment vertical="center" wrapText="1"/>
    </xf>
    <xf numFmtId="0" fontId="11" fillId="8" borderId="15" xfId="0" applyFont="1" applyFill="1" applyBorder="1" applyAlignment="1">
      <alignment vertical="center" wrapText="1"/>
    </xf>
    <xf numFmtId="0" fontId="4" fillId="11" borderId="2" xfId="0" applyFont="1" applyFill="1" applyBorder="1" applyAlignment="1">
      <alignment horizontal="right" vertical="center" wrapText="1"/>
    </xf>
    <xf numFmtId="0" fontId="4" fillId="11" borderId="4" xfId="0" applyFont="1" applyFill="1" applyBorder="1" applyAlignment="1">
      <alignment horizontal="right" vertical="center" wrapText="1"/>
    </xf>
    <xf numFmtId="0" fontId="7" fillId="11" borderId="2" xfId="0" applyFont="1" applyFill="1" applyBorder="1" applyAlignment="1">
      <alignment vertical="center" wrapText="1"/>
    </xf>
    <xf numFmtId="0" fontId="7" fillId="11" borderId="4" xfId="0" applyFont="1" applyFill="1" applyBorder="1" applyAlignment="1">
      <alignment vertical="center" wrapText="1"/>
    </xf>
    <xf numFmtId="0" fontId="12" fillId="12" borderId="12" xfId="0" applyFont="1" applyFill="1" applyBorder="1" applyAlignment="1">
      <alignment vertical="center" wrapText="1"/>
    </xf>
    <xf numFmtId="0" fontId="12" fillId="12" borderId="9" xfId="0" applyFont="1" applyFill="1" applyBorder="1" applyAlignment="1">
      <alignment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1" fillId="6" borderId="11" xfId="0" applyFont="1" applyFill="1" applyBorder="1" applyAlignment="1">
      <alignment vertical="center" wrapText="1"/>
    </xf>
    <xf numFmtId="0" fontId="11" fillId="6" borderId="10" xfId="0" applyFont="1" applyFill="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0" fillId="0" borderId="12" xfId="0" applyBorder="1" applyAlignment="1">
      <alignment vertical="top" wrapText="1"/>
    </xf>
    <xf numFmtId="0" fontId="0" fillId="0" borderId="11" xfId="0" applyBorder="1" applyAlignment="1">
      <alignment vertical="top" wrapText="1"/>
    </xf>
    <xf numFmtId="6" fontId="4" fillId="11" borderId="2" xfId="0" applyNumberFormat="1" applyFont="1" applyFill="1" applyBorder="1" applyAlignment="1">
      <alignment vertical="center"/>
    </xf>
    <xf numFmtId="6" fontId="4" fillId="11" borderId="4" xfId="0" applyNumberFormat="1" applyFont="1" applyFill="1" applyBorder="1" applyAlignment="1">
      <alignment vertical="center"/>
    </xf>
    <xf numFmtId="0" fontId="12" fillId="6" borderId="11" xfId="0" applyFont="1" applyFill="1" applyBorder="1" applyAlignment="1">
      <alignment vertical="center" wrapText="1"/>
    </xf>
    <xf numFmtId="0" fontId="12" fillId="6" borderId="15" xfId="0" applyFont="1" applyFill="1" applyBorder="1" applyAlignment="1">
      <alignment vertical="center" wrapText="1"/>
    </xf>
    <xf numFmtId="0" fontId="3" fillId="4" borderId="14" xfId="0" applyFont="1" applyFill="1" applyBorder="1" applyAlignment="1">
      <alignment vertical="center" wrapText="1"/>
    </xf>
    <xf numFmtId="0" fontId="1" fillId="10" borderId="2" xfId="0" applyFont="1" applyFill="1" applyBorder="1" applyAlignment="1">
      <alignment horizontal="center" vertical="center"/>
    </xf>
    <xf numFmtId="0" fontId="1" fillId="10" borderId="3" xfId="0" applyFont="1" applyFill="1" applyBorder="1" applyAlignment="1">
      <alignment horizontal="center" vertical="center"/>
    </xf>
    <xf numFmtId="0" fontId="11" fillId="6" borderId="14" xfId="0" applyFont="1" applyFill="1" applyBorder="1" applyAlignment="1">
      <alignment vertical="center" wrapText="1"/>
    </xf>
    <xf numFmtId="0" fontId="11" fillId="6" borderId="15" xfId="0" applyFont="1" applyFill="1" applyBorder="1" applyAlignment="1">
      <alignment vertical="center" wrapText="1"/>
    </xf>
    <xf numFmtId="6" fontId="4" fillId="11" borderId="2" xfId="0" applyNumberFormat="1" applyFont="1" applyFill="1" applyBorder="1" applyAlignment="1">
      <alignment vertical="center" wrapText="1"/>
    </xf>
    <xf numFmtId="6" fontId="4" fillId="11" borderId="3" xfId="0" applyNumberFormat="1" applyFont="1" applyFill="1" applyBorder="1" applyAlignment="1">
      <alignment vertical="center" wrapText="1"/>
    </xf>
    <xf numFmtId="3" fontId="4" fillId="11" borderId="2" xfId="0" applyNumberFormat="1" applyFont="1" applyFill="1" applyBorder="1" applyAlignment="1">
      <alignment vertical="center" wrapText="1"/>
    </xf>
    <xf numFmtId="3" fontId="4" fillId="11" borderId="3"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3" xfId="0" applyNumberFormat="1" applyFont="1" applyFill="1" applyBorder="1" applyAlignment="1">
      <alignment vertical="center" wrapText="1"/>
    </xf>
    <xf numFmtId="0" fontId="2" fillId="10" borderId="2" xfId="0" applyFont="1" applyFill="1" applyBorder="1" applyAlignment="1">
      <alignment vertical="center" wrapText="1"/>
    </xf>
    <xf numFmtId="0" fontId="2" fillId="10" borderId="3" xfId="0" applyFont="1" applyFill="1" applyBorder="1" applyAlignment="1">
      <alignment vertical="center" wrapText="1"/>
    </xf>
    <xf numFmtId="0" fontId="2" fillId="16" borderId="1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0" fillId="0" borderId="5" xfId="0" applyBorder="1" applyAlignment="1">
      <alignment horizontal="center" vertical="center" wrapText="1"/>
    </xf>
    <xf numFmtId="0" fontId="4" fillId="14" borderId="11"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0" fillId="2" borderId="2" xfId="0" applyFill="1" applyBorder="1" applyAlignment="1">
      <alignment vertical="top" textRotation="90" wrapText="1"/>
    </xf>
    <xf numFmtId="0" fontId="0" fillId="2" borderId="3" xfId="0" applyFill="1" applyBorder="1" applyAlignment="1">
      <alignment vertical="top" textRotation="90" wrapText="1"/>
    </xf>
    <xf numFmtId="0" fontId="2" fillId="2" borderId="3" xfId="0" applyFont="1" applyFill="1" applyBorder="1" applyAlignment="1">
      <alignment vertical="center" wrapText="1"/>
    </xf>
    <xf numFmtId="0" fontId="2" fillId="2" borderId="13" xfId="0" applyFont="1" applyFill="1" applyBorder="1" applyAlignment="1">
      <alignment vertical="center" wrapText="1"/>
    </xf>
    <xf numFmtId="0" fontId="2" fillId="2" borderId="3" xfId="0" applyFont="1" applyFill="1" applyBorder="1" applyAlignment="1">
      <alignment vertical="center" textRotation="90" wrapText="1"/>
    </xf>
    <xf numFmtId="6" fontId="6" fillId="11" borderId="2" xfId="0" applyNumberFormat="1" applyFont="1" applyFill="1" applyBorder="1" applyAlignment="1">
      <alignment vertical="center" wrapText="1"/>
    </xf>
    <xf numFmtId="6" fontId="6" fillId="11" borderId="3" xfId="0" applyNumberFormat="1" applyFont="1" applyFill="1" applyBorder="1" applyAlignment="1">
      <alignment vertical="center" wrapText="1"/>
    </xf>
    <xf numFmtId="0" fontId="12" fillId="6" borderId="14" xfId="0" applyFont="1" applyFill="1" applyBorder="1" applyAlignment="1">
      <alignment vertical="center" wrapText="1"/>
    </xf>
    <xf numFmtId="0" fontId="8" fillId="11" borderId="14" xfId="0" applyFont="1" applyFill="1" applyBorder="1" applyAlignment="1">
      <alignment vertical="center" wrapText="1"/>
    </xf>
    <xf numFmtId="0" fontId="8" fillId="11" borderId="5" xfId="0" applyFont="1" applyFill="1" applyBorder="1" applyAlignment="1">
      <alignment vertical="center" wrapText="1"/>
    </xf>
    <xf numFmtId="0" fontId="0" fillId="11" borderId="14" xfId="0" applyFill="1" applyBorder="1" applyAlignment="1">
      <alignment vertical="top" wrapText="1"/>
    </xf>
    <xf numFmtId="0" fontId="0" fillId="11" borderId="5" xfId="0" applyFill="1" applyBorder="1" applyAlignment="1">
      <alignment vertical="top" wrapText="1"/>
    </xf>
    <xf numFmtId="0" fontId="4" fillId="11" borderId="11" xfId="0" applyFont="1" applyFill="1" applyBorder="1" applyAlignment="1">
      <alignment vertical="center" wrapText="1"/>
    </xf>
    <xf numFmtId="0" fontId="4" fillId="11" borderId="8" xfId="0" applyFont="1" applyFill="1" applyBorder="1" applyAlignment="1">
      <alignment vertical="center" wrapText="1"/>
    </xf>
    <xf numFmtId="0" fontId="4" fillId="11" borderId="14" xfId="0" applyFont="1" applyFill="1" applyBorder="1" applyAlignment="1">
      <alignment horizontal="right" vertical="center" wrapText="1"/>
    </xf>
    <xf numFmtId="0" fontId="4" fillId="11" borderId="5" xfId="0" applyFont="1" applyFill="1" applyBorder="1" applyAlignment="1">
      <alignment horizontal="right" vertical="center" wrapText="1"/>
    </xf>
    <xf numFmtId="6" fontId="4" fillId="11" borderId="4" xfId="0" applyNumberFormat="1" applyFont="1" applyFill="1" applyBorder="1" applyAlignment="1">
      <alignment vertical="center" wrapText="1"/>
    </xf>
    <xf numFmtId="165" fontId="4" fillId="11" borderId="2" xfId="0" applyNumberFormat="1" applyFont="1" applyFill="1" applyBorder="1" applyAlignment="1">
      <alignment vertical="center" wrapText="1"/>
    </xf>
    <xf numFmtId="165" fontId="4" fillId="11" borderId="4" xfId="0" applyNumberFormat="1" applyFont="1" applyFill="1" applyBorder="1" applyAlignment="1">
      <alignment vertical="center" wrapText="1"/>
    </xf>
    <xf numFmtId="0" fontId="1" fillId="0" borderId="14" xfId="0" applyFont="1" applyBorder="1" applyAlignment="1">
      <alignment horizontal="right"/>
    </xf>
    <xf numFmtId="0" fontId="9" fillId="14" borderId="14" xfId="0" applyFont="1" applyFill="1" applyBorder="1" applyAlignment="1">
      <alignment vertical="center" wrapText="1"/>
    </xf>
    <xf numFmtId="0" fontId="9" fillId="14" borderId="15" xfId="0" applyFont="1" applyFill="1" applyBorder="1" applyAlignment="1">
      <alignment vertical="center" wrapText="1"/>
    </xf>
    <xf numFmtId="0" fontId="9" fillId="14" borderId="5" xfId="0" applyFont="1" applyFill="1" applyBorder="1" applyAlignment="1">
      <alignment vertical="center" wrapText="1"/>
    </xf>
    <xf numFmtId="0" fontId="9" fillId="11" borderId="12" xfId="0" applyFont="1" applyFill="1" applyBorder="1" applyAlignment="1">
      <alignment horizontal="right" vertical="center" wrapText="1"/>
    </xf>
    <xf numFmtId="0" fontId="9" fillId="11" borderId="6" xfId="0" applyFont="1" applyFill="1" applyBorder="1" applyAlignment="1">
      <alignment horizontal="right" vertical="center" wrapText="1"/>
    </xf>
    <xf numFmtId="6" fontId="9" fillId="11" borderId="12" xfId="0" applyNumberFormat="1" applyFont="1" applyFill="1" applyBorder="1" applyAlignment="1">
      <alignment horizontal="right" vertical="center" wrapText="1"/>
    </xf>
    <xf numFmtId="6" fontId="9" fillId="11" borderId="6" xfId="0" applyNumberFormat="1" applyFont="1" applyFill="1" applyBorder="1" applyAlignment="1">
      <alignment horizontal="right" vertical="center" wrapText="1"/>
    </xf>
    <xf numFmtId="0" fontId="9" fillId="11" borderId="12" xfId="0" applyFont="1" applyFill="1" applyBorder="1" applyAlignment="1">
      <alignment vertical="center" wrapText="1"/>
    </xf>
    <xf numFmtId="0" fontId="9" fillId="11" borderId="6"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5" xfId="0" applyBorder="1" applyAlignment="1">
      <alignment vertical="center" wrapText="1"/>
    </xf>
    <xf numFmtId="0" fontId="11" fillId="8" borderId="11" xfId="0" applyFont="1" applyFill="1" applyBorder="1" applyAlignment="1">
      <alignment vertical="center" wrapText="1"/>
    </xf>
    <xf numFmtId="0" fontId="11" fillId="8" borderId="10" xfId="0" applyFont="1" applyFill="1" applyBorder="1" applyAlignment="1">
      <alignment vertical="center" wrapText="1"/>
    </xf>
    <xf numFmtId="0" fontId="9" fillId="14" borderId="11" xfId="0" applyFont="1" applyFill="1" applyBorder="1" applyAlignment="1">
      <alignment vertical="center" wrapText="1"/>
    </xf>
    <xf numFmtId="0" fontId="9" fillId="14" borderId="8" xfId="0" applyFont="1" applyFill="1" applyBorder="1" applyAlignment="1">
      <alignment vertical="center" wrapText="1"/>
    </xf>
    <xf numFmtId="0" fontId="9" fillId="14" borderId="12" xfId="0" applyFont="1" applyFill="1" applyBorder="1" applyAlignment="1">
      <alignment vertical="center" wrapText="1"/>
    </xf>
    <xf numFmtId="0" fontId="9" fillId="14" borderId="6" xfId="0" applyFont="1" applyFill="1" applyBorder="1" applyAlignment="1">
      <alignment vertical="center" wrapText="1"/>
    </xf>
    <xf numFmtId="0" fontId="11" fillId="8" borderId="12" xfId="0" applyFont="1" applyFill="1" applyBorder="1" applyAlignment="1">
      <alignment vertical="center" wrapText="1"/>
    </xf>
    <xf numFmtId="0" fontId="11" fillId="8" borderId="9" xfId="0" applyFont="1" applyFill="1" applyBorder="1" applyAlignment="1">
      <alignment vertical="center" wrapText="1"/>
    </xf>
    <xf numFmtId="0" fontId="9" fillId="0" borderId="14" xfId="0" applyFont="1" applyFill="1" applyBorder="1" applyAlignment="1">
      <alignment vertical="center" wrapText="1"/>
    </xf>
    <xf numFmtId="0" fontId="9" fillId="0" borderId="5" xfId="0" applyFont="1" applyFill="1" applyBorder="1" applyAlignment="1">
      <alignment vertical="center" wrapText="1"/>
    </xf>
    <xf numFmtId="0" fontId="0" fillId="11" borderId="12" xfId="0" applyFill="1" applyBorder="1" applyAlignment="1">
      <alignment vertical="top" wrapText="1"/>
    </xf>
    <xf numFmtId="0" fontId="0" fillId="11" borderId="6" xfId="0" applyFill="1" applyBorder="1" applyAlignment="1">
      <alignment vertical="top" wrapText="1"/>
    </xf>
    <xf numFmtId="0" fontId="9" fillId="11" borderId="11" xfId="0" applyFont="1" applyFill="1" applyBorder="1" applyAlignment="1">
      <alignment vertical="center" wrapText="1"/>
    </xf>
    <xf numFmtId="0" fontId="9" fillId="11" borderId="8" xfId="0" applyFont="1" applyFill="1" applyBorder="1" applyAlignment="1">
      <alignment vertical="center" wrapText="1"/>
    </xf>
    <xf numFmtId="6" fontId="0" fillId="11" borderId="12" xfId="0" applyNumberFormat="1" applyFill="1" applyBorder="1" applyAlignment="1">
      <alignment vertical="top" wrapText="1"/>
    </xf>
    <xf numFmtId="0" fontId="10" fillId="11" borderId="12"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2" fillId="17" borderId="12" xfId="0" applyFont="1" applyFill="1" applyBorder="1" applyAlignment="1">
      <alignment horizontal="center" vertical="center" wrapText="1"/>
    </xf>
    <xf numFmtId="0" fontId="0" fillId="17" borderId="9" xfId="0" applyFill="1" applyBorder="1" applyAlignment="1">
      <alignment horizontal="center" vertical="center" wrapText="1"/>
    </xf>
    <xf numFmtId="0" fontId="0" fillId="17" borderId="6"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11" borderId="14" xfId="0" applyFont="1" applyFill="1" applyBorder="1" applyAlignment="1">
      <alignment vertical="center" wrapText="1"/>
    </xf>
    <xf numFmtId="0" fontId="10" fillId="11" borderId="5" xfId="0" applyFont="1" applyFill="1" applyBorder="1" applyAlignment="1">
      <alignment vertical="center" wrapText="1"/>
    </xf>
    <xf numFmtId="0" fontId="18" fillId="14" borderId="0" xfId="0" applyFont="1" applyFill="1" applyAlignment="1">
      <alignment vertical="center" wrapText="1"/>
    </xf>
    <xf numFmtId="0" fontId="18" fillId="14" borderId="7" xfId="0" applyFont="1" applyFill="1" applyBorder="1" applyAlignment="1">
      <alignment vertical="center" wrapText="1"/>
    </xf>
    <xf numFmtId="0" fontId="9" fillId="14" borderId="9"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11" fillId="8" borderId="13" xfId="0" applyFont="1" applyFill="1" applyBorder="1" applyAlignment="1">
      <alignment vertical="center" wrapText="1"/>
    </xf>
    <xf numFmtId="0" fontId="11" fillId="8" borderId="0" xfId="0" applyFont="1" applyFill="1" applyAlignment="1">
      <alignment vertical="center" wrapText="1"/>
    </xf>
    <xf numFmtId="0" fontId="0" fillId="2" borderId="4" xfId="0" applyFill="1" applyBorder="1" applyAlignment="1">
      <alignment vertical="top" textRotation="90" wrapText="1"/>
    </xf>
    <xf numFmtId="0" fontId="2" fillId="2" borderId="11" xfId="0" applyFont="1" applyFill="1" applyBorder="1" applyAlignment="1">
      <alignment vertical="center" wrapText="1"/>
    </xf>
    <xf numFmtId="0" fontId="2" fillId="10" borderId="4" xfId="0" applyFont="1" applyFill="1" applyBorder="1" applyAlignment="1">
      <alignment vertical="center" wrapText="1"/>
    </xf>
    <xf numFmtId="0" fontId="1" fillId="10" borderId="4" xfId="0" applyFont="1" applyFill="1" applyBorder="1" applyAlignment="1">
      <alignment horizontal="center" vertical="center"/>
    </xf>
    <xf numFmtId="0" fontId="2" fillId="2" borderId="8" xfId="0" applyFont="1" applyFill="1" applyBorder="1" applyAlignment="1">
      <alignment vertical="center" wrapText="1"/>
    </xf>
    <xf numFmtId="0" fontId="2" fillId="2" borderId="15" xfId="0" applyFont="1" applyFill="1" applyBorder="1" applyAlignment="1">
      <alignment vertical="center" wrapText="1"/>
    </xf>
    <xf numFmtId="0" fontId="2" fillId="17" borderId="14" xfId="0" applyFont="1" applyFill="1" applyBorder="1" applyAlignment="1">
      <alignment horizontal="center" vertical="center" wrapText="1"/>
    </xf>
    <xf numFmtId="0" fontId="0" fillId="17" borderId="15" xfId="0" applyFill="1" applyBorder="1" applyAlignment="1">
      <alignment horizontal="center" vertical="center" wrapText="1"/>
    </xf>
    <xf numFmtId="0" fontId="0" fillId="17" borderId="5" xfId="0" applyFill="1" applyBorder="1" applyAlignment="1">
      <alignment horizontal="center" vertical="center" wrapText="1"/>
    </xf>
    <xf numFmtId="0" fontId="1" fillId="0" borderId="15" xfId="0" applyFont="1" applyBorder="1" applyAlignment="1">
      <alignment horizontal="right"/>
    </xf>
    <xf numFmtId="0" fontId="22" fillId="11" borderId="56" xfId="0" applyFont="1" applyFill="1" applyBorder="1" applyAlignment="1">
      <alignment vertical="center" wrapText="1"/>
    </xf>
    <xf numFmtId="0" fontId="0" fillId="0" borderId="4" xfId="0" applyBorder="1" applyAlignment="1">
      <alignment vertical="center" wrapText="1"/>
    </xf>
    <xf numFmtId="0" fontId="9" fillId="11" borderId="2" xfId="0" applyFont="1" applyFill="1" applyBorder="1" applyAlignment="1">
      <alignment vertical="center" wrapText="1"/>
    </xf>
    <xf numFmtId="0" fontId="9" fillId="11" borderId="3" xfId="0" applyFont="1" applyFill="1" applyBorder="1" applyAlignment="1">
      <alignment vertical="center" wrapText="1"/>
    </xf>
    <xf numFmtId="0" fontId="2" fillId="11" borderId="14" xfId="0" applyFont="1" applyFill="1" applyBorder="1" applyAlignment="1">
      <alignment horizontal="right" vertical="center" wrapText="1"/>
    </xf>
    <xf numFmtId="0" fontId="2" fillId="11" borderId="5"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 xfId="0" applyFont="1" applyBorder="1" applyAlignment="1">
      <alignment horizontal="right"/>
    </xf>
    <xf numFmtId="0" fontId="9" fillId="11" borderId="1" xfId="0" applyFont="1" applyFill="1" applyBorder="1" applyAlignment="1">
      <alignment horizontal="center" vertical="center" wrapText="1"/>
    </xf>
    <xf numFmtId="0" fontId="22" fillId="11" borderId="2" xfId="0" applyFont="1" applyFill="1" applyBorder="1" applyAlignment="1">
      <alignment vertical="center" wrapText="1"/>
    </xf>
    <xf numFmtId="0" fontId="11" fillId="6" borderId="13" xfId="0" applyFont="1" applyFill="1" applyBorder="1" applyAlignment="1">
      <alignment vertical="center" wrapText="1"/>
    </xf>
    <xf numFmtId="0" fontId="11" fillId="6" borderId="0" xfId="0" applyFont="1" applyFill="1" applyAlignment="1">
      <alignment vertical="center"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0" fillId="11" borderId="11" xfId="0" applyFill="1" applyBorder="1" applyAlignment="1">
      <alignment vertical="top" wrapText="1"/>
    </xf>
    <xf numFmtId="0" fontId="0" fillId="11" borderId="8" xfId="0" applyFill="1" applyBorder="1" applyAlignment="1">
      <alignment vertical="top" wrapText="1"/>
    </xf>
    <xf numFmtId="0" fontId="9" fillId="11" borderId="14" xfId="0" applyFont="1" applyFill="1" applyBorder="1" applyAlignment="1">
      <alignment horizontal="right" vertical="center" wrapText="1"/>
    </xf>
    <xf numFmtId="0" fontId="9" fillId="11" borderId="5" xfId="0" applyFont="1" applyFill="1" applyBorder="1" applyAlignment="1">
      <alignment horizontal="right" vertical="center" wrapText="1"/>
    </xf>
    <xf numFmtId="0" fontId="2" fillId="17" borderId="12" xfId="0" applyFont="1" applyFill="1" applyBorder="1" applyAlignment="1">
      <alignment vertical="center" wrapText="1"/>
    </xf>
    <xf numFmtId="0" fontId="0" fillId="17" borderId="9" xfId="0" applyFill="1" applyBorder="1" applyAlignment="1">
      <alignment vertical="center" wrapText="1"/>
    </xf>
    <xf numFmtId="0" fontId="0" fillId="17" borderId="6" xfId="0" applyFill="1" applyBorder="1" applyAlignment="1">
      <alignment vertical="center" wrapText="1"/>
    </xf>
    <xf numFmtId="0" fontId="3" fillId="9" borderId="11" xfId="0" applyFont="1" applyFill="1" applyBorder="1" applyAlignment="1">
      <alignment vertical="center" wrapText="1"/>
    </xf>
    <xf numFmtId="0" fontId="3" fillId="9" borderId="10" xfId="0" applyFont="1" applyFill="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indowProtection="1" workbookViewId="0">
      <selection activeCell="A25" sqref="A25"/>
    </sheetView>
  </sheetViews>
  <sheetFormatPr defaultRowHeight="15" x14ac:dyDescent="0.25"/>
  <cols>
    <col min="1" max="1" width="25.7109375" bestFit="1" customWidth="1"/>
    <col min="2" max="2" width="11.85546875" bestFit="1" customWidth="1"/>
    <col min="3" max="5" width="10.85546875" bestFit="1" customWidth="1"/>
    <col min="6" max="6" width="12.140625" bestFit="1" customWidth="1"/>
    <col min="7" max="7" width="10.85546875" bestFit="1" customWidth="1"/>
    <col min="8" max="8" width="0.42578125" customWidth="1"/>
    <col min="9" max="9" width="10.85546875" bestFit="1" customWidth="1"/>
    <col min="10" max="11" width="11.85546875" bestFit="1" customWidth="1"/>
    <col min="12" max="12" width="9.28515625" bestFit="1" customWidth="1"/>
    <col min="13" max="13" width="11.28515625" bestFit="1" customWidth="1"/>
    <col min="14" max="14" width="11.140625" bestFit="1" customWidth="1"/>
    <col min="15" max="15" width="9.28515625" bestFit="1" customWidth="1"/>
    <col min="16" max="17" width="11.140625" bestFit="1" customWidth="1"/>
  </cols>
  <sheetData>
    <row r="1" spans="1:17" ht="15.75" thickBot="1" x14ac:dyDescent="0.3"/>
    <row r="2" spans="1:17" ht="52.5" customHeight="1" thickBot="1" x14ac:dyDescent="0.3">
      <c r="A2" s="597" t="s">
        <v>0</v>
      </c>
      <c r="B2" s="599" t="s">
        <v>2</v>
      </c>
      <c r="C2" s="606" t="s">
        <v>3</v>
      </c>
      <c r="D2" s="607"/>
      <c r="E2" s="608"/>
      <c r="F2" s="597" t="s">
        <v>4</v>
      </c>
      <c r="G2" s="601" t="s">
        <v>5</v>
      </c>
      <c r="H2" s="602"/>
      <c r="I2" s="603"/>
      <c r="L2" s="594" t="s">
        <v>356</v>
      </c>
      <c r="M2" s="595"/>
      <c r="N2" s="595"/>
      <c r="O2" s="595"/>
      <c r="P2" s="596"/>
    </row>
    <row r="3" spans="1:17" ht="42.75" customHeight="1" thickBot="1" x14ac:dyDescent="0.3">
      <c r="A3" s="598"/>
      <c r="B3" s="600"/>
      <c r="C3" s="181" t="s">
        <v>7</v>
      </c>
      <c r="D3" s="181" t="s">
        <v>8</v>
      </c>
      <c r="E3" s="181" t="s">
        <v>9</v>
      </c>
      <c r="F3" s="598"/>
      <c r="G3" s="604" t="s">
        <v>296</v>
      </c>
      <c r="H3" s="605"/>
      <c r="I3" s="181" t="s">
        <v>297</v>
      </c>
      <c r="J3" s="226" t="s">
        <v>309</v>
      </c>
      <c r="K3" s="226" t="s">
        <v>310</v>
      </c>
      <c r="L3" s="475" t="s">
        <v>7</v>
      </c>
      <c r="M3" s="475" t="s">
        <v>354</v>
      </c>
      <c r="N3" s="475" t="s">
        <v>366</v>
      </c>
      <c r="O3" s="475" t="s">
        <v>367</v>
      </c>
      <c r="P3" s="476" t="s">
        <v>369</v>
      </c>
      <c r="Q3" s="477" t="s">
        <v>370</v>
      </c>
    </row>
    <row r="4" spans="1:17" ht="15.75" thickBot="1" x14ac:dyDescent="0.3">
      <c r="A4" s="192" t="str">
        <f>'Transport &amp; Utilities'!B55</f>
        <v>Transport Infrastructure Total</v>
      </c>
      <c r="B4" s="193">
        <f>'Transport &amp; Utilities'!D55</f>
        <v>204100000</v>
      </c>
      <c r="C4" s="193">
        <f>'Transport &amp; Utilities'!E55</f>
        <v>16200000</v>
      </c>
      <c r="D4" s="193">
        <f>'Transport &amp; Utilities'!F55</f>
        <v>29143000</v>
      </c>
      <c r="E4" s="193">
        <f>'Transport &amp; Utilities'!G55</f>
        <v>25757000</v>
      </c>
      <c r="F4" s="193">
        <f>'Transport &amp; Utilities'!H55</f>
        <v>71100000</v>
      </c>
      <c r="G4" s="193">
        <f>'Transport &amp; Utilities'!I55</f>
        <v>9700000</v>
      </c>
      <c r="H4" s="193"/>
      <c r="I4" s="193">
        <f>'Transport &amp; Utilities'!K55</f>
        <v>33300000</v>
      </c>
      <c r="J4" s="227">
        <f>SUM(F4,G4, H4, I4)</f>
        <v>114100000</v>
      </c>
      <c r="K4" s="588">
        <f>J4-B4</f>
        <v>-90000000</v>
      </c>
      <c r="L4" s="450">
        <f>'Transport &amp; Utilities'!$L$55</f>
        <v>0</v>
      </c>
      <c r="M4" s="450">
        <f>SUM('Transport &amp; Utilities'!$M$55-N4)</f>
        <v>16387481.390000001</v>
      </c>
      <c r="N4" s="450">
        <f>'Transport &amp; Utilities'!$N$55</f>
        <v>3306084.6100000003</v>
      </c>
      <c r="O4" s="447">
        <f>'Transport &amp; Utilities'!$O$55</f>
        <v>0</v>
      </c>
      <c r="P4" s="474">
        <f>$G$4</f>
        <v>9700000</v>
      </c>
      <c r="Q4" s="450">
        <f>SUM(L4:P4)</f>
        <v>29393566</v>
      </c>
    </row>
    <row r="5" spans="1:17" ht="15.75" thickBot="1" x14ac:dyDescent="0.3">
      <c r="A5" s="190" t="str">
        <f>'Transport &amp; Utilities'!B62</f>
        <v>Utilities Total</v>
      </c>
      <c r="B5" s="191">
        <f>'Transport &amp; Utilities'!D62</f>
        <v>575000</v>
      </c>
      <c r="C5" s="191">
        <f>'Transport &amp; Utilities'!E62</f>
        <v>460000</v>
      </c>
      <c r="D5" s="191">
        <f>'Transport &amp; Utilities'!F62</f>
        <v>0</v>
      </c>
      <c r="E5" s="191">
        <f>'Transport &amp; Utilities'!G62</f>
        <v>0</v>
      </c>
      <c r="F5" s="191">
        <f>'Transport &amp; Utilities'!H62</f>
        <v>460000</v>
      </c>
      <c r="G5" s="191">
        <f>'Transport &amp; Utilities'!I62</f>
        <v>115000</v>
      </c>
      <c r="H5" s="191"/>
      <c r="I5" s="191">
        <f>'Transport &amp; Utilities'!$K$62</f>
        <v>0</v>
      </c>
      <c r="J5" s="228">
        <f>SUM(F5,G5:I5)</f>
        <v>575000</v>
      </c>
      <c r="K5" s="588">
        <f t="shared" ref="K5:K15" si="0">J5-B5</f>
        <v>0</v>
      </c>
      <c r="L5" s="474">
        <f>'Transport &amp; Utilities'!N62</f>
        <v>0</v>
      </c>
      <c r="M5" s="450">
        <f>'Transport &amp; Utilities'!O62</f>
        <v>0</v>
      </c>
      <c r="N5" s="474">
        <f>'Transport &amp; Utilities'!P62</f>
        <v>0</v>
      </c>
      <c r="O5" s="474">
        <f>'Transport &amp; Utilities'!Q62</f>
        <v>0</v>
      </c>
      <c r="P5" s="474">
        <f>$G$5</f>
        <v>115000</v>
      </c>
      <c r="Q5" s="450">
        <f t="shared" ref="Q5:Q15" si="1">SUM(L5:P5)</f>
        <v>115000</v>
      </c>
    </row>
    <row r="6" spans="1:17" ht="15.75" thickBot="1" x14ac:dyDescent="0.3">
      <c r="A6" s="190" t="str">
        <f>Education!B41</f>
        <v>Education Total</v>
      </c>
      <c r="B6" s="191">
        <f>Education!D41</f>
        <v>81460000</v>
      </c>
      <c r="C6" s="191">
        <f>Education!E41</f>
        <v>5040000</v>
      </c>
      <c r="D6" s="191">
        <f>Education!F41</f>
        <v>42900000</v>
      </c>
      <c r="E6" s="191">
        <f>Education!G41</f>
        <v>0</v>
      </c>
      <c r="F6" s="191">
        <f>Education!H41</f>
        <v>47940000</v>
      </c>
      <c r="G6" s="191">
        <f>Education!I41</f>
        <v>20000</v>
      </c>
      <c r="H6" s="191"/>
      <c r="I6" s="191">
        <f>Education!K41</f>
        <v>0</v>
      </c>
      <c r="J6" s="228">
        <f t="shared" ref="J6:J15" si="2">SUM(F6,G6:I6)</f>
        <v>47960000</v>
      </c>
      <c r="K6" s="588">
        <f t="shared" si="0"/>
        <v>-33500000</v>
      </c>
      <c r="L6" s="474">
        <f>Education!L41</f>
        <v>0</v>
      </c>
      <c r="M6" s="450">
        <f>SUM(Education!M41-N6)</f>
        <v>5699323.4299999997</v>
      </c>
      <c r="N6" s="450">
        <f>Education!N41</f>
        <v>4940508.57</v>
      </c>
      <c r="O6" s="450">
        <f>Education!O41</f>
        <v>0</v>
      </c>
      <c r="P6" s="474">
        <f>$G$6</f>
        <v>20000</v>
      </c>
      <c r="Q6" s="450">
        <f t="shared" si="1"/>
        <v>10659832</v>
      </c>
    </row>
    <row r="7" spans="1:17" ht="15.75" thickBot="1" x14ac:dyDescent="0.3">
      <c r="A7" s="190" t="str">
        <f>'Health &amp; Emerg Serv'!B16</f>
        <v>Health Total</v>
      </c>
      <c r="B7" s="191">
        <f>'Health &amp; Emerg Serv'!D16</f>
        <v>67690000</v>
      </c>
      <c r="C7" s="191">
        <f>'Health &amp; Emerg Serv'!E16</f>
        <v>12900000</v>
      </c>
      <c r="D7" s="191">
        <f>'Health &amp; Emerg Serv'!F16</f>
        <v>7254000</v>
      </c>
      <c r="E7" s="191">
        <f>'Health &amp; Emerg Serv'!G16</f>
        <v>0</v>
      </c>
      <c r="F7" s="191">
        <f>'Health &amp; Emerg Serv'!H16</f>
        <v>20154000</v>
      </c>
      <c r="G7" s="191">
        <f>'Health &amp; Emerg Serv'!I16</f>
        <v>12536000</v>
      </c>
      <c r="H7" s="191"/>
      <c r="I7" s="191">
        <f>'Health &amp; Emerg Serv'!K16</f>
        <v>31000000</v>
      </c>
      <c r="J7" s="228">
        <f t="shared" si="2"/>
        <v>63690000</v>
      </c>
      <c r="K7" s="588">
        <f t="shared" si="0"/>
        <v>-4000000</v>
      </c>
      <c r="L7" s="450">
        <f>'Health &amp; Emerg Serv'!L16</f>
        <v>0</v>
      </c>
      <c r="M7" s="450">
        <f>'Health &amp; Emerg Serv'!M16</f>
        <v>0</v>
      </c>
      <c r="N7" s="450">
        <f>'Health &amp; Emerg Serv'!N16</f>
        <v>1437280.77</v>
      </c>
      <c r="O7" s="450">
        <f>'Health &amp; Emerg Serv'!O16</f>
        <v>0</v>
      </c>
      <c r="P7" s="474">
        <f>$G$7</f>
        <v>12536000</v>
      </c>
      <c r="Q7" s="450">
        <f t="shared" si="1"/>
        <v>13973280.77</v>
      </c>
    </row>
    <row r="8" spans="1:17" ht="15.75" thickBot="1" x14ac:dyDescent="0.3">
      <c r="A8" s="190" t="str">
        <f>'Health &amp; Emerg Serv'!B25</f>
        <v>Emergency Services Total</v>
      </c>
      <c r="B8" s="191">
        <f>'Health &amp; Emerg Serv'!D25</f>
        <v>2350000</v>
      </c>
      <c r="C8" s="191">
        <f>'Health &amp; Emerg Serv'!E25</f>
        <v>1000000</v>
      </c>
      <c r="D8" s="191">
        <f>'Health &amp; Emerg Serv'!F25</f>
        <v>1350000</v>
      </c>
      <c r="E8" s="191">
        <f>'Health &amp; Emerg Serv'!G25</f>
        <v>0</v>
      </c>
      <c r="F8" s="191">
        <f>'Health &amp; Emerg Serv'!H25</f>
        <v>2350000</v>
      </c>
      <c r="G8" s="191">
        <f>'Health &amp; Emerg Serv'!I25</f>
        <v>0</v>
      </c>
      <c r="H8" s="191"/>
      <c r="I8" s="191">
        <f>'Health &amp; Emerg Serv'!K25</f>
        <v>0</v>
      </c>
      <c r="J8" s="228">
        <f t="shared" si="2"/>
        <v>2350000</v>
      </c>
      <c r="K8" s="588">
        <f t="shared" si="0"/>
        <v>0</v>
      </c>
      <c r="L8" s="450">
        <f>'Health &amp; Emerg Serv'!L25</f>
        <v>0</v>
      </c>
      <c r="M8" s="450">
        <f>'Health &amp; Emerg Serv'!M25</f>
        <v>0</v>
      </c>
      <c r="N8" s="450">
        <f>'Health &amp; Emerg Serv'!N25</f>
        <v>0</v>
      </c>
      <c r="O8" s="450">
        <f>'Health &amp; Emerg Serv'!O25</f>
        <v>0</v>
      </c>
      <c r="P8" s="474">
        <f>$G$8</f>
        <v>0</v>
      </c>
      <c r="Q8" s="450">
        <f t="shared" si="1"/>
        <v>0</v>
      </c>
    </row>
    <row r="9" spans="1:17" ht="15.75" thickBot="1" x14ac:dyDescent="0.3">
      <c r="A9" s="190" t="str">
        <f>'Indoor Sports &amp; Cultural'!$B$8</f>
        <v>Indoor Sports Total</v>
      </c>
      <c r="B9" s="191">
        <f>'Indoor Sports &amp; Cultural'!D8</f>
        <v>28590000</v>
      </c>
      <c r="C9" s="191">
        <f>'Indoor Sports &amp; Cultural'!E8</f>
        <v>5200000</v>
      </c>
      <c r="D9" s="191">
        <f>'Indoor Sports &amp; Cultural'!F8</f>
        <v>1329000</v>
      </c>
      <c r="E9" s="191">
        <f>'Indoor Sports &amp; Cultural'!G8</f>
        <v>0</v>
      </c>
      <c r="F9" s="191">
        <f>'Indoor Sports &amp; Cultural'!H8</f>
        <v>6529000</v>
      </c>
      <c r="G9" s="191">
        <f>'Indoor Sports &amp; Cultural'!I8</f>
        <v>2000000</v>
      </c>
      <c r="H9" s="191"/>
      <c r="I9" s="191">
        <f>'Indoor Sports &amp; Cultural'!K8</f>
        <v>0</v>
      </c>
      <c r="J9" s="228">
        <f t="shared" si="2"/>
        <v>8529000</v>
      </c>
      <c r="K9" s="588">
        <f t="shared" si="0"/>
        <v>-20061000</v>
      </c>
      <c r="L9" s="450">
        <f>'Indoor Sports &amp; Cultural'!L8</f>
        <v>0</v>
      </c>
      <c r="M9" s="450">
        <f>'Indoor Sports &amp; Cultural'!M8</f>
        <v>0</v>
      </c>
      <c r="N9" s="450">
        <f>'Indoor Sports &amp; Cultural'!N8</f>
        <v>606109.94999999995</v>
      </c>
      <c r="O9" s="450">
        <f>'Indoor Sports &amp; Cultural'!O8</f>
        <v>0</v>
      </c>
      <c r="P9" s="474">
        <f>$G$9</f>
        <v>2000000</v>
      </c>
      <c r="Q9" s="450">
        <f t="shared" si="1"/>
        <v>2606109.9500000002</v>
      </c>
    </row>
    <row r="10" spans="1:17" ht="15.75" thickBot="1" x14ac:dyDescent="0.3">
      <c r="A10" s="190" t="str">
        <f>'Indoor Sports &amp; Cultural'!B13</f>
        <v>Cultural Facilities Total</v>
      </c>
      <c r="B10" s="191">
        <f>'Indoor Sports &amp; Cultural'!D13</f>
        <v>5355000</v>
      </c>
      <c r="C10" s="191">
        <f>'Indoor Sports &amp; Cultural'!E13</f>
        <v>4200000</v>
      </c>
      <c r="D10" s="191">
        <f>'Indoor Sports &amp; Cultural'!F13</f>
        <v>155000</v>
      </c>
      <c r="E10" s="191">
        <f>'Indoor Sports &amp; Cultural'!G13</f>
        <v>0</v>
      </c>
      <c r="F10" s="191">
        <f>'Indoor Sports &amp; Cultural'!H13</f>
        <v>4355000</v>
      </c>
      <c r="G10" s="191">
        <f>'Indoor Sports &amp; Cultural'!I13</f>
        <v>0</v>
      </c>
      <c r="H10" s="191"/>
      <c r="I10" s="191">
        <f>'Indoor Sports &amp; Cultural'!K13</f>
        <v>1000000</v>
      </c>
      <c r="J10" s="228">
        <f t="shared" si="2"/>
        <v>5355000</v>
      </c>
      <c r="K10" s="588">
        <f t="shared" si="0"/>
        <v>0</v>
      </c>
      <c r="L10" s="450">
        <f>'Indoor Sports &amp; Cultural'!L13</f>
        <v>0</v>
      </c>
      <c r="M10" s="450">
        <f>'Indoor Sports &amp; Cultural'!M13</f>
        <v>0</v>
      </c>
      <c r="N10" s="450">
        <f>'Indoor Sports &amp; Cultural'!N13</f>
        <v>13462.39</v>
      </c>
      <c r="O10" s="450">
        <f>'Indoor Sports &amp; Cultural'!O13</f>
        <v>0</v>
      </c>
      <c r="P10" s="474">
        <f>$G$10</f>
        <v>0</v>
      </c>
      <c r="Q10" s="450">
        <f t="shared" si="1"/>
        <v>13462.39</v>
      </c>
    </row>
    <row r="11" spans="1:17" ht="15.75" thickBot="1" x14ac:dyDescent="0.3">
      <c r="A11" s="190" t="str">
        <f>'Open Spaces &amp; Sports Pitches'!B10</f>
        <v>Green Infrastructure Total</v>
      </c>
      <c r="B11" s="191">
        <f>'Open Spaces &amp; Sports Pitches'!D10</f>
        <v>13250000</v>
      </c>
      <c r="C11" s="191">
        <f>'Open Spaces &amp; Sports Pitches'!E10</f>
        <v>7300000</v>
      </c>
      <c r="D11" s="191">
        <f>'Open Spaces &amp; Sports Pitches'!F10</f>
        <v>5950000</v>
      </c>
      <c r="E11" s="191">
        <f>'Open Spaces &amp; Sports Pitches'!G10</f>
        <v>0</v>
      </c>
      <c r="F11" s="191">
        <f>'Open Spaces &amp; Sports Pitches'!H10</f>
        <v>13250000</v>
      </c>
      <c r="G11" s="191">
        <f>'Open Spaces &amp; Sports Pitches'!I10</f>
        <v>0</v>
      </c>
      <c r="H11" s="191"/>
      <c r="I11" s="191">
        <f>'Open Spaces &amp; Sports Pitches'!K10</f>
        <v>0</v>
      </c>
      <c r="J11" s="228">
        <f t="shared" si="2"/>
        <v>13250000</v>
      </c>
      <c r="K11" s="588">
        <f t="shared" si="0"/>
        <v>0</v>
      </c>
      <c r="L11" s="474">
        <f>'Open Spaces &amp; Sports Pitches'!L10</f>
        <v>0</v>
      </c>
      <c r="M11" s="450">
        <f>'Open Spaces &amp; Sports Pitches'!M10</f>
        <v>2046720</v>
      </c>
      <c r="N11" s="474">
        <f>'Open Spaces &amp; Sports Pitches'!N10</f>
        <v>429474.15</v>
      </c>
      <c r="O11" s="474">
        <f>'Open Spaces &amp; Sports Pitches'!O10</f>
        <v>0</v>
      </c>
      <c r="P11" s="474">
        <f>$G$11</f>
        <v>0</v>
      </c>
      <c r="Q11" s="450">
        <f t="shared" si="1"/>
        <v>2476194.15</v>
      </c>
    </row>
    <row r="12" spans="1:17" ht="15.75" thickBot="1" x14ac:dyDescent="0.3">
      <c r="A12" s="190" t="str">
        <f>'Open Spaces &amp; Sports Pitches'!B15</f>
        <v>Open Spaces Total</v>
      </c>
      <c r="B12" s="191">
        <f>'Open Spaces &amp; Sports Pitches'!D15</f>
        <v>5250000</v>
      </c>
      <c r="C12" s="191">
        <f>'Open Spaces &amp; Sports Pitches'!E15</f>
        <v>3100000</v>
      </c>
      <c r="D12" s="191">
        <f>'Open Spaces &amp; Sports Pitches'!F15</f>
        <v>2150000</v>
      </c>
      <c r="E12" s="191">
        <f>'Open Spaces &amp; Sports Pitches'!G15</f>
        <v>0</v>
      </c>
      <c r="F12" s="191">
        <f>'Open Spaces &amp; Sports Pitches'!H15</f>
        <v>5250000</v>
      </c>
      <c r="G12" s="191">
        <f>'Open Spaces &amp; Sports Pitches'!I15</f>
        <v>0</v>
      </c>
      <c r="H12" s="191"/>
      <c r="I12" s="191">
        <f>'Open Spaces &amp; Sports Pitches'!K15</f>
        <v>0</v>
      </c>
      <c r="J12" s="228">
        <f t="shared" si="2"/>
        <v>5250000</v>
      </c>
      <c r="K12" s="588">
        <f t="shared" si="0"/>
        <v>0</v>
      </c>
      <c r="L12" s="450">
        <f>'Open Spaces &amp; Sports Pitches'!L15</f>
        <v>0</v>
      </c>
      <c r="M12" s="450">
        <f>'Open Spaces &amp; Sports Pitches'!M15</f>
        <v>0</v>
      </c>
      <c r="N12" s="450">
        <f>'Open Spaces &amp; Sports Pitches'!N15</f>
        <v>331353.09000000003</v>
      </c>
      <c r="O12" s="450">
        <f>'Open Spaces &amp; Sports Pitches'!O15</f>
        <v>0</v>
      </c>
      <c r="P12" s="474">
        <f>$G$12</f>
        <v>0</v>
      </c>
      <c r="Q12" s="450">
        <f t="shared" si="1"/>
        <v>331353.09000000003</v>
      </c>
    </row>
    <row r="13" spans="1:17" ht="15.75" thickBot="1" x14ac:dyDescent="0.3">
      <c r="A13" s="190" t="str">
        <f>'Open Spaces &amp; Sports Pitches'!B21</f>
        <v>Playing Pitches Total</v>
      </c>
      <c r="B13" s="191">
        <f>'Open Spaces &amp; Sports Pitches'!D21</f>
        <v>3785000</v>
      </c>
      <c r="C13" s="191">
        <f>'Open Spaces &amp; Sports Pitches'!E21</f>
        <v>3150000</v>
      </c>
      <c r="D13" s="191">
        <f>'Open Spaces &amp; Sports Pitches'!F21</f>
        <v>635000</v>
      </c>
      <c r="E13" s="191">
        <f>'Open Spaces &amp; Sports Pitches'!G21</f>
        <v>0</v>
      </c>
      <c r="F13" s="191">
        <f>'Open Spaces &amp; Sports Pitches'!H21</f>
        <v>3785000</v>
      </c>
      <c r="G13" s="191">
        <f>'Open Spaces &amp; Sports Pitches'!I21</f>
        <v>0</v>
      </c>
      <c r="H13" s="191"/>
      <c r="I13" s="191">
        <f>'Open Spaces &amp; Sports Pitches'!K21</f>
        <v>0</v>
      </c>
      <c r="J13" s="228">
        <f t="shared" si="2"/>
        <v>3785000</v>
      </c>
      <c r="K13" s="588">
        <f t="shared" si="0"/>
        <v>0</v>
      </c>
      <c r="L13" s="450">
        <f>'Open Spaces &amp; Sports Pitches'!L21</f>
        <v>0</v>
      </c>
      <c r="M13" s="450">
        <f>'Open Spaces &amp; Sports Pitches'!M21</f>
        <v>0</v>
      </c>
      <c r="N13" s="450">
        <f>'Open Spaces &amp; Sports Pitches'!N21</f>
        <v>0</v>
      </c>
      <c r="O13" s="450">
        <f>'Open Spaces &amp; Sports Pitches'!O21</f>
        <v>0</v>
      </c>
      <c r="P13" s="474">
        <f>$G$13</f>
        <v>0</v>
      </c>
      <c r="Q13" s="450">
        <f t="shared" si="1"/>
        <v>0</v>
      </c>
    </row>
    <row r="14" spans="1:17" ht="15.75" thickBot="1" x14ac:dyDescent="0.3">
      <c r="A14" s="190" t="str">
        <f>'Community Facilities &amp; Monitori'!B11</f>
        <v xml:space="preserve">Community Facilities Total </v>
      </c>
      <c r="B14" s="191">
        <f>'Community Facilities &amp; Monitori'!D11</f>
        <v>4800000</v>
      </c>
      <c r="C14" s="191">
        <f>'Community Facilities &amp; Monitori'!E11</f>
        <v>2400000</v>
      </c>
      <c r="D14" s="191">
        <f>'Community Facilities &amp; Monitori'!F11</f>
        <v>2400000</v>
      </c>
      <c r="E14" s="191">
        <f>'Community Facilities &amp; Monitori'!G11</f>
        <v>0</v>
      </c>
      <c r="F14" s="191">
        <f>'Community Facilities &amp; Monitori'!H11</f>
        <v>4800000</v>
      </c>
      <c r="G14" s="191">
        <f>'Community Facilities &amp; Monitori'!I11</f>
        <v>250000</v>
      </c>
      <c r="H14" s="191"/>
      <c r="I14" s="191"/>
      <c r="J14" s="228">
        <f t="shared" si="2"/>
        <v>5050000</v>
      </c>
      <c r="K14" s="588">
        <f t="shared" si="0"/>
        <v>250000</v>
      </c>
      <c r="L14" s="474">
        <f>'Community Facilities &amp; Monitori'!L11</f>
        <v>0</v>
      </c>
      <c r="M14" s="450">
        <f>'Community Facilities &amp; Monitori'!M11</f>
        <v>0</v>
      </c>
      <c r="N14" s="474">
        <f>'Community Facilities &amp; Monitori'!N11</f>
        <v>0</v>
      </c>
      <c r="O14" s="474">
        <f>'Community Facilities &amp; Monitori'!O11</f>
        <v>0</v>
      </c>
      <c r="P14" s="474">
        <f>$G$14</f>
        <v>250000</v>
      </c>
      <c r="Q14" s="450">
        <f t="shared" si="1"/>
        <v>250000</v>
      </c>
    </row>
    <row r="15" spans="1:17" ht="15.75" thickBot="1" x14ac:dyDescent="0.3">
      <c r="A15" s="190" t="str">
        <f>'Community Facilities &amp; Monitori'!B14</f>
        <v>Monitoring Total</v>
      </c>
      <c r="B15" s="191">
        <f>'Community Facilities &amp; Monitori'!D14</f>
        <v>750000</v>
      </c>
      <c r="C15" s="191">
        <f>'Community Facilities &amp; Monitori'!E14</f>
        <v>0</v>
      </c>
      <c r="D15" s="191">
        <f>'Community Facilities &amp; Monitori'!F14</f>
        <v>750000</v>
      </c>
      <c r="E15" s="191">
        <f>'Community Facilities &amp; Monitori'!G14</f>
        <v>0</v>
      </c>
      <c r="F15" s="191">
        <f>'Community Facilities &amp; Monitori'!H14</f>
        <v>750000</v>
      </c>
      <c r="G15" s="191">
        <f>'Community Facilities &amp; Monitori'!I14</f>
        <v>0</v>
      </c>
      <c r="H15" s="191"/>
      <c r="I15" s="191">
        <f>'Community Facilities &amp; Monitori'!K14</f>
        <v>0</v>
      </c>
      <c r="J15" s="228">
        <f t="shared" si="2"/>
        <v>750000</v>
      </c>
      <c r="K15" s="588">
        <f t="shared" si="0"/>
        <v>0</v>
      </c>
      <c r="L15" s="474">
        <f>'Community Facilities &amp; Monitori'!L14</f>
        <v>0</v>
      </c>
      <c r="M15" s="450">
        <f>'Community Facilities &amp; Monitori'!M14</f>
        <v>0</v>
      </c>
      <c r="N15" s="474">
        <f>'Community Facilities &amp; Monitori'!N14</f>
        <v>26227.4</v>
      </c>
      <c r="O15" s="474">
        <f>'Community Facilities &amp; Monitori'!O14</f>
        <v>0</v>
      </c>
      <c r="P15" s="474">
        <f>$G$15</f>
        <v>0</v>
      </c>
      <c r="Q15" s="450">
        <f t="shared" si="1"/>
        <v>26227.4</v>
      </c>
    </row>
    <row r="16" spans="1:17" x14ac:dyDescent="0.25">
      <c r="B16" s="186"/>
      <c r="C16" s="186"/>
      <c r="D16" s="186"/>
      <c r="E16" s="186"/>
      <c r="F16" s="186"/>
      <c r="G16" s="186"/>
      <c r="H16" s="186"/>
      <c r="I16" s="186"/>
    </row>
    <row r="17" spans="1:17" x14ac:dyDescent="0.25">
      <c r="B17" s="186"/>
      <c r="C17" s="186"/>
      <c r="D17" s="186"/>
      <c r="E17" s="186"/>
      <c r="F17" s="186"/>
      <c r="G17" s="186"/>
      <c r="H17" s="186"/>
      <c r="I17" s="186"/>
      <c r="J17" s="186"/>
      <c r="K17" s="186"/>
    </row>
    <row r="18" spans="1:17" ht="15.75" thickBot="1" x14ac:dyDescent="0.3">
      <c r="B18" s="186"/>
      <c r="C18" s="186"/>
      <c r="D18" s="186"/>
      <c r="E18" s="186"/>
      <c r="F18" s="186"/>
      <c r="G18" s="186"/>
      <c r="H18" s="186"/>
      <c r="I18" s="186"/>
    </row>
    <row r="19" spans="1:17" ht="15.75" thickBot="1" x14ac:dyDescent="0.3">
      <c r="A19" s="188" t="s">
        <v>306</v>
      </c>
      <c r="B19" s="189">
        <f>SUM(B4:B15)</f>
        <v>417955000</v>
      </c>
      <c r="C19" s="189">
        <f t="shared" ref="C19:E19" si="3">SUM(C4:C15)</f>
        <v>60950000</v>
      </c>
      <c r="D19" s="189">
        <f t="shared" si="3"/>
        <v>94016000</v>
      </c>
      <c r="E19" s="189">
        <f t="shared" si="3"/>
        <v>25757000</v>
      </c>
      <c r="F19" s="189">
        <f>SUM(F4:F15)</f>
        <v>180723000</v>
      </c>
      <c r="G19" s="189">
        <f>SUM(G4:G15)</f>
        <v>24621000</v>
      </c>
      <c r="H19" s="189"/>
      <c r="I19" s="189">
        <f>SUM(I4:I15)</f>
        <v>65300000</v>
      </c>
      <c r="J19" s="229">
        <f>SUM(F19,G19, H19, I19)</f>
        <v>270644000</v>
      </c>
      <c r="K19" s="498">
        <f>J19-B19</f>
        <v>-147311000</v>
      </c>
      <c r="L19" s="474">
        <f t="shared" ref="L19:O19" si="4">SUM(L4:L15)</f>
        <v>0</v>
      </c>
      <c r="M19" s="474">
        <f t="shared" si="4"/>
        <v>24133524.82</v>
      </c>
      <c r="N19" s="474">
        <f t="shared" si="4"/>
        <v>11090500.930000002</v>
      </c>
      <c r="O19" s="474">
        <f t="shared" si="4"/>
        <v>0</v>
      </c>
      <c r="P19" s="474">
        <f>SUM(P4:P15)</f>
        <v>24621000</v>
      </c>
      <c r="Q19" s="450">
        <f>SUM(L19:P19)</f>
        <v>59845025.75</v>
      </c>
    </row>
    <row r="20" spans="1:17" x14ac:dyDescent="0.25">
      <c r="E20" t="s">
        <v>372</v>
      </c>
      <c r="F20" s="186">
        <f>SUM(C19:E19)</f>
        <v>180723000</v>
      </c>
    </row>
  </sheetData>
  <mergeCells count="7">
    <mergeCell ref="L2:P2"/>
    <mergeCell ref="A2:A3"/>
    <mergeCell ref="B2:B3"/>
    <mergeCell ref="F2:F3"/>
    <mergeCell ref="G2:I2"/>
    <mergeCell ref="G3:H3"/>
    <mergeCell ref="C2:E2"/>
  </mergeCells>
  <printOptions horizontalCentered="1" gridLines="1"/>
  <pageMargins left="0.23622047244094491" right="0.23622047244094491" top="0.74803149606299213" bottom="0.74803149606299213" header="0.31496062992125984" footer="0.31496062992125984"/>
  <pageSetup paperSize="9" scale="74" orientation="landscape" r:id="rId1"/>
  <headerFooter>
    <oddFooter>&amp;L&amp;F&amp;CSheet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6"/>
  <sheetViews>
    <sheetView windowProtection="1" topLeftCell="D1" workbookViewId="0">
      <selection activeCell="P6" sqref="P6"/>
    </sheetView>
  </sheetViews>
  <sheetFormatPr defaultRowHeight="15" x14ac:dyDescent="0.25"/>
  <cols>
    <col min="2" max="2" width="12.85546875" customWidth="1"/>
    <col min="3" max="3" width="20.42578125" customWidth="1"/>
    <col min="4" max="4" width="11.140625" bestFit="1" customWidth="1"/>
    <col min="5" max="6" width="10.140625" bestFit="1" customWidth="1"/>
    <col min="8" max="8" width="10.140625" bestFit="1" customWidth="1"/>
    <col min="9" max="9" width="11.140625" bestFit="1" customWidth="1"/>
    <col min="10" max="10" width="11.28515625" bestFit="1" customWidth="1"/>
    <col min="14" max="14" width="12" customWidth="1"/>
    <col min="16" max="16" width="27.42578125" customWidth="1"/>
    <col min="17" max="17" width="15.7109375" customWidth="1"/>
  </cols>
  <sheetData>
    <row r="1" spans="1:17" ht="33" customHeight="1" thickBot="1" x14ac:dyDescent="0.3">
      <c r="A1" s="693"/>
      <c r="B1" s="597" t="s">
        <v>0</v>
      </c>
      <c r="C1" s="601" t="s">
        <v>1</v>
      </c>
      <c r="D1" s="752" t="s">
        <v>2</v>
      </c>
      <c r="E1" s="606" t="s">
        <v>3</v>
      </c>
      <c r="F1" s="607"/>
      <c r="G1" s="608"/>
      <c r="H1" s="597" t="s">
        <v>4</v>
      </c>
      <c r="I1" s="604" t="s">
        <v>5</v>
      </c>
      <c r="J1" s="767"/>
      <c r="K1" s="605"/>
      <c r="L1" s="768" t="s">
        <v>356</v>
      </c>
      <c r="M1" s="769"/>
      <c r="N1" s="769"/>
      <c r="O1" s="770"/>
      <c r="P1" s="686" t="s">
        <v>6</v>
      </c>
      <c r="Q1" s="779" t="s">
        <v>254</v>
      </c>
    </row>
    <row r="2" spans="1:17" ht="42.75" customHeight="1" thickBot="1" x14ac:dyDescent="0.3">
      <c r="A2" s="762"/>
      <c r="B2" s="598"/>
      <c r="C2" s="763"/>
      <c r="D2" s="753"/>
      <c r="E2" s="435" t="s">
        <v>7</v>
      </c>
      <c r="F2" s="435" t="s">
        <v>8</v>
      </c>
      <c r="G2" s="435" t="s">
        <v>9</v>
      </c>
      <c r="H2" s="598"/>
      <c r="I2" s="763" t="s">
        <v>296</v>
      </c>
      <c r="J2" s="766"/>
      <c r="K2" s="429" t="s">
        <v>297</v>
      </c>
      <c r="L2" s="562" t="s">
        <v>7</v>
      </c>
      <c r="M2" s="562" t="s">
        <v>354</v>
      </c>
      <c r="N2" s="562" t="s">
        <v>410</v>
      </c>
      <c r="O2" s="562" t="s">
        <v>367</v>
      </c>
      <c r="P2" s="764"/>
      <c r="Q2" s="780"/>
    </row>
    <row r="3" spans="1:17" ht="82.5" customHeight="1" thickBot="1" x14ac:dyDescent="0.3">
      <c r="A3" s="778" t="s">
        <v>177</v>
      </c>
      <c r="B3" s="782" t="s">
        <v>343</v>
      </c>
      <c r="C3" s="238" t="s">
        <v>178</v>
      </c>
      <c r="D3" s="194">
        <f>'Indoor Sports &amp; Cultural'!D5</f>
        <v>16590000</v>
      </c>
      <c r="E3" s="194">
        <f>'Indoor Sports &amp; Cultural'!E5</f>
        <v>0</v>
      </c>
      <c r="F3" s="194">
        <f>'Indoor Sports &amp; Cultural'!F5</f>
        <v>1329000</v>
      </c>
      <c r="G3" s="194">
        <f>'Indoor Sports &amp; Cultural'!G5</f>
        <v>0</v>
      </c>
      <c r="H3" s="194">
        <f>'Indoor Sports &amp; Cultural'!H5</f>
        <v>1329000</v>
      </c>
      <c r="I3" s="194">
        <f>'Indoor Sports &amp; Cultural'!I5</f>
        <v>2000000</v>
      </c>
      <c r="J3" s="194">
        <f>'Indoor Sports &amp; Cultural'!J5</f>
        <v>13261000</v>
      </c>
      <c r="K3" s="184"/>
      <c r="L3" s="184"/>
      <c r="M3" s="184"/>
      <c r="N3" s="576">
        <v>606109.94999999995</v>
      </c>
      <c r="O3" s="184"/>
      <c r="P3" s="434" t="s">
        <v>371</v>
      </c>
      <c r="Q3" s="64" t="s">
        <v>257</v>
      </c>
    </row>
    <row r="4" spans="1:17" ht="63" customHeight="1" thickBot="1" x14ac:dyDescent="0.3">
      <c r="A4" s="778"/>
      <c r="B4" s="782"/>
      <c r="C4" s="238" t="s">
        <v>423</v>
      </c>
      <c r="D4" s="194">
        <v>6000000</v>
      </c>
      <c r="E4" s="194"/>
      <c r="F4" s="194"/>
      <c r="G4" s="194"/>
      <c r="H4" s="194"/>
      <c r="I4" s="194"/>
      <c r="J4" s="194"/>
      <c r="K4" s="184"/>
      <c r="L4" s="184"/>
      <c r="M4" s="184"/>
      <c r="N4" s="590"/>
      <c r="O4" s="184"/>
      <c r="P4" s="783" t="s">
        <v>424</v>
      </c>
      <c r="Q4" s="64" t="s">
        <v>257</v>
      </c>
    </row>
    <row r="5" spans="1:17" ht="36.75" customHeight="1" thickBot="1" x14ac:dyDescent="0.3">
      <c r="A5" s="778"/>
      <c r="B5" s="782"/>
      <c r="C5" s="238" t="s">
        <v>406</v>
      </c>
      <c r="D5" s="194">
        <f>'Indoor Sports &amp; Cultural'!D7</f>
        <v>6000000</v>
      </c>
      <c r="E5" s="194">
        <f>'Indoor Sports &amp; Cultural'!E7</f>
        <v>5200000</v>
      </c>
      <c r="F5" s="194">
        <f>'Indoor Sports &amp; Cultural'!F7</f>
        <v>0</v>
      </c>
      <c r="G5" s="194">
        <f>'Indoor Sports &amp; Cultural'!G7</f>
        <v>0</v>
      </c>
      <c r="H5" s="194">
        <f>'Indoor Sports &amp; Cultural'!H7</f>
        <v>5200000</v>
      </c>
      <c r="I5" s="194">
        <f>'Indoor Sports &amp; Cultural'!I7</f>
        <v>0</v>
      </c>
      <c r="J5" s="194">
        <f>'Indoor Sports &amp; Cultural'!J7</f>
        <v>0</v>
      </c>
      <c r="K5" s="184"/>
      <c r="L5" s="184"/>
      <c r="M5" s="184"/>
      <c r="N5" s="184"/>
      <c r="O5" s="184"/>
      <c r="P5" s="773"/>
      <c r="Q5" s="64" t="s">
        <v>257</v>
      </c>
    </row>
    <row r="6" spans="1:17" ht="27" customHeight="1" thickBot="1" x14ac:dyDescent="0.3">
      <c r="A6" s="503"/>
      <c r="B6" s="781" t="s">
        <v>351</v>
      </c>
      <c r="C6" s="781"/>
      <c r="D6" s="443">
        <f>SUM(D3:D5)</f>
        <v>28590000</v>
      </c>
      <c r="E6" s="443">
        <f t="shared" ref="E6:K6" si="0">SUM(E3:E5)</f>
        <v>5200000</v>
      </c>
      <c r="F6" s="443">
        <f t="shared" si="0"/>
        <v>1329000</v>
      </c>
      <c r="G6" s="443">
        <f t="shared" si="0"/>
        <v>0</v>
      </c>
      <c r="H6" s="443">
        <f>SUM(H3:H5)</f>
        <v>6529000</v>
      </c>
      <c r="I6" s="443">
        <f>SUM(I3:I5)</f>
        <v>2000000</v>
      </c>
      <c r="J6" s="443">
        <f t="shared" si="0"/>
        <v>13261000</v>
      </c>
      <c r="K6" s="443">
        <f t="shared" si="0"/>
        <v>0</v>
      </c>
      <c r="L6" s="443">
        <f>SUM(L3:L5)</f>
        <v>0</v>
      </c>
      <c r="M6" s="443">
        <f>SUM(M3:M5)</f>
        <v>0</v>
      </c>
      <c r="N6" s="443">
        <f>SUM(N3:N5)</f>
        <v>606109.94999999995</v>
      </c>
      <c r="O6" s="443">
        <f>SUM(O3:O5)</f>
        <v>0</v>
      </c>
      <c r="P6" s="188"/>
      <c r="Q6" s="188"/>
    </row>
  </sheetData>
  <mergeCells count="15">
    <mergeCell ref="A3:A5"/>
    <mergeCell ref="P1:P2"/>
    <mergeCell ref="Q1:Q2"/>
    <mergeCell ref="I2:J2"/>
    <mergeCell ref="B6:C6"/>
    <mergeCell ref="B3:B5"/>
    <mergeCell ref="E1:G1"/>
    <mergeCell ref="I1:K1"/>
    <mergeCell ref="A1:A2"/>
    <mergeCell ref="B1:B2"/>
    <mergeCell ref="C1:C2"/>
    <mergeCell ref="D1:D2"/>
    <mergeCell ref="H1:H2"/>
    <mergeCell ref="L1:O1"/>
    <mergeCell ref="P4:P5"/>
  </mergeCells>
  <pageMargins left="0.7" right="0.7" top="0.75" bottom="0.75" header="0.3" footer="0.3"/>
  <pageSetup paperSize="9" scale="6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indowProtection="1" topLeftCell="A10" zoomScale="90" zoomScaleNormal="90" workbookViewId="0">
      <selection activeCell="N8" sqref="M8:N8"/>
    </sheetView>
  </sheetViews>
  <sheetFormatPr defaultRowHeight="15" x14ac:dyDescent="0.25"/>
  <cols>
    <col min="2" max="2" width="15.5703125" customWidth="1"/>
    <col min="3" max="3" width="26.85546875" customWidth="1"/>
    <col min="4" max="4" width="12.28515625" customWidth="1"/>
    <col min="5" max="5" width="12.42578125" customWidth="1"/>
    <col min="6" max="6" width="12.7109375" customWidth="1"/>
    <col min="8" max="8" width="13.28515625" customWidth="1"/>
    <col min="13" max="13" width="11.7109375" customWidth="1"/>
    <col min="14" max="14" width="10.140625" bestFit="1" customWidth="1"/>
    <col min="16" max="16" width="29.140625" customWidth="1"/>
    <col min="17" max="17" width="21.7109375" customWidth="1"/>
    <col min="18" max="18" width="75" customWidth="1"/>
  </cols>
  <sheetData>
    <row r="1" spans="1:17" ht="53.25" customHeight="1" thickBot="1" x14ac:dyDescent="0.3">
      <c r="A1" s="693"/>
      <c r="B1" s="597" t="s">
        <v>0</v>
      </c>
      <c r="C1" s="601" t="s">
        <v>1</v>
      </c>
      <c r="D1" s="599" t="s">
        <v>2</v>
      </c>
      <c r="E1" s="606" t="s">
        <v>3</v>
      </c>
      <c r="F1" s="607"/>
      <c r="G1" s="608"/>
      <c r="H1" s="597" t="s">
        <v>4</v>
      </c>
      <c r="I1" s="604" t="s">
        <v>5</v>
      </c>
      <c r="J1" s="767"/>
      <c r="K1" s="605"/>
      <c r="L1" s="768" t="s">
        <v>356</v>
      </c>
      <c r="M1" s="769"/>
      <c r="N1" s="769"/>
      <c r="O1" s="770"/>
      <c r="P1" s="686" t="s">
        <v>6</v>
      </c>
      <c r="Q1" s="779" t="s">
        <v>254</v>
      </c>
    </row>
    <row r="2" spans="1:17" ht="35.25" customHeight="1" thickBot="1" x14ac:dyDescent="0.3">
      <c r="A2" s="762"/>
      <c r="B2" s="598"/>
      <c r="C2" s="763"/>
      <c r="D2" s="600"/>
      <c r="E2" s="181" t="s">
        <v>7</v>
      </c>
      <c r="F2" s="181" t="s">
        <v>8</v>
      </c>
      <c r="G2" s="181" t="s">
        <v>9</v>
      </c>
      <c r="H2" s="598"/>
      <c r="I2" s="763" t="s">
        <v>296</v>
      </c>
      <c r="J2" s="766"/>
      <c r="K2" s="127" t="s">
        <v>297</v>
      </c>
      <c r="L2" s="562" t="s">
        <v>409</v>
      </c>
      <c r="M2" s="563" t="s">
        <v>354</v>
      </c>
      <c r="N2" s="563" t="s">
        <v>410</v>
      </c>
      <c r="O2" s="563" t="s">
        <v>360</v>
      </c>
      <c r="P2" s="764"/>
      <c r="Q2" s="780"/>
    </row>
    <row r="3" spans="1:17" ht="36.75" customHeight="1" thickBot="1" x14ac:dyDescent="0.3">
      <c r="A3" s="15"/>
      <c r="B3" s="786" t="s">
        <v>214</v>
      </c>
      <c r="C3" s="787"/>
      <c r="D3" s="50"/>
      <c r="E3" s="50"/>
      <c r="F3" s="50"/>
      <c r="G3" s="50"/>
      <c r="H3" s="50"/>
      <c r="I3" s="50"/>
      <c r="J3" s="50"/>
      <c r="K3" s="51"/>
      <c r="L3" s="51"/>
      <c r="M3" s="51"/>
      <c r="N3" s="51"/>
      <c r="O3" s="51"/>
      <c r="P3" s="52"/>
      <c r="Q3" s="57"/>
    </row>
    <row r="4" spans="1:17" ht="38.25" customHeight="1" thickBot="1" x14ac:dyDescent="0.3">
      <c r="A4" s="5"/>
      <c r="B4" s="678" t="s">
        <v>215</v>
      </c>
      <c r="C4" s="679"/>
      <c r="D4" s="213"/>
      <c r="E4" s="209"/>
      <c r="F4" s="209"/>
      <c r="G4" s="209"/>
      <c r="H4" s="209"/>
      <c r="I4" s="713"/>
      <c r="J4" s="731"/>
      <c r="K4" s="273"/>
      <c r="L4" s="556"/>
      <c r="M4" s="556"/>
      <c r="N4" s="556"/>
      <c r="O4" s="556"/>
      <c r="P4" s="209"/>
      <c r="Q4" s="201"/>
    </row>
    <row r="5" spans="1:17" ht="144.75" customHeight="1" thickBot="1" x14ac:dyDescent="0.3">
      <c r="A5" s="274" t="s">
        <v>216</v>
      </c>
      <c r="B5" s="255" t="s">
        <v>217</v>
      </c>
      <c r="C5" s="263" t="s">
        <v>218</v>
      </c>
      <c r="D5" s="284">
        <v>3150000</v>
      </c>
      <c r="E5" s="255"/>
      <c r="F5" s="284">
        <v>3150000</v>
      </c>
      <c r="G5" s="255"/>
      <c r="H5" s="284">
        <f>SUM(E5:G5)</f>
        <v>3150000</v>
      </c>
      <c r="I5" s="742"/>
      <c r="J5" s="743"/>
      <c r="K5" s="259"/>
      <c r="L5" s="283"/>
      <c r="M5" s="568">
        <v>2046720</v>
      </c>
      <c r="N5" s="571">
        <v>429474.15</v>
      </c>
      <c r="O5" s="283"/>
      <c r="P5" s="31" t="s">
        <v>419</v>
      </c>
      <c r="Q5" s="265" t="s">
        <v>257</v>
      </c>
    </row>
    <row r="6" spans="1:17" ht="126" customHeight="1" thickBot="1" x14ac:dyDescent="0.3">
      <c r="A6" s="36" t="s">
        <v>219</v>
      </c>
      <c r="B6" s="162" t="s">
        <v>220</v>
      </c>
      <c r="C6" s="232" t="s">
        <v>307</v>
      </c>
      <c r="D6" s="159">
        <v>2800000</v>
      </c>
      <c r="E6" s="194"/>
      <c r="F6" s="194">
        <v>2800000</v>
      </c>
      <c r="G6" s="162"/>
      <c r="H6" s="159">
        <f t="shared" ref="H6:H9" si="0">SUM(E6:G6)</f>
        <v>2800000</v>
      </c>
      <c r="I6" s="703"/>
      <c r="J6" s="704"/>
      <c r="K6" s="184"/>
      <c r="L6" s="184"/>
      <c r="M6" s="184"/>
      <c r="N6" s="184"/>
      <c r="O6" s="184"/>
      <c r="P6" s="162" t="s">
        <v>420</v>
      </c>
      <c r="Q6" s="64" t="s">
        <v>341</v>
      </c>
    </row>
    <row r="7" spans="1:17" ht="136.5" customHeight="1" thickBot="1" x14ac:dyDescent="0.3">
      <c r="A7" s="5" t="s">
        <v>221</v>
      </c>
      <c r="B7" s="24" t="s">
        <v>222</v>
      </c>
      <c r="C7" s="280" t="s">
        <v>223</v>
      </c>
      <c r="D7" s="152">
        <v>2670000</v>
      </c>
      <c r="E7" s="26">
        <v>2670000</v>
      </c>
      <c r="F7" s="24"/>
      <c r="G7" s="24"/>
      <c r="H7" s="26">
        <f t="shared" si="0"/>
        <v>2670000</v>
      </c>
      <c r="I7" s="788"/>
      <c r="J7" s="789"/>
      <c r="K7" s="27"/>
      <c r="L7" s="27"/>
      <c r="M7" s="27"/>
      <c r="N7" s="27"/>
      <c r="O7" s="27"/>
      <c r="P7" s="62" t="s">
        <v>224</v>
      </c>
      <c r="Q7" s="169" t="s">
        <v>341</v>
      </c>
    </row>
    <row r="8" spans="1:17" ht="77.25" customHeight="1" thickBot="1" x14ac:dyDescent="0.3">
      <c r="A8" s="5" t="s">
        <v>364</v>
      </c>
      <c r="B8" s="24" t="s">
        <v>225</v>
      </c>
      <c r="C8" s="232" t="s">
        <v>226</v>
      </c>
      <c r="D8" s="106"/>
      <c r="E8" s="27"/>
      <c r="F8" s="24"/>
      <c r="G8" s="24"/>
      <c r="H8" s="473">
        <f t="shared" si="0"/>
        <v>0</v>
      </c>
      <c r="I8" s="790"/>
      <c r="J8" s="791"/>
      <c r="K8" s="27"/>
      <c r="L8" s="27"/>
      <c r="M8" s="27"/>
      <c r="N8" s="27"/>
      <c r="O8" s="27"/>
      <c r="P8" s="591" t="s">
        <v>427</v>
      </c>
      <c r="Q8" s="64" t="s">
        <v>340</v>
      </c>
    </row>
    <row r="9" spans="1:17" ht="87" customHeight="1" thickBot="1" x14ac:dyDescent="0.3">
      <c r="A9" s="5" t="s">
        <v>227</v>
      </c>
      <c r="B9" s="24" t="s">
        <v>228</v>
      </c>
      <c r="C9" s="232" t="s">
        <v>229</v>
      </c>
      <c r="D9" s="109">
        <v>4630000</v>
      </c>
      <c r="E9" s="32">
        <v>4630000</v>
      </c>
      <c r="F9" s="24"/>
      <c r="G9" s="24"/>
      <c r="H9" s="26">
        <f t="shared" si="0"/>
        <v>4630000</v>
      </c>
      <c r="I9" s="703"/>
      <c r="J9" s="704"/>
      <c r="K9" s="27"/>
      <c r="L9" s="27"/>
      <c r="M9" s="27"/>
      <c r="N9" s="27"/>
      <c r="O9" s="27"/>
      <c r="P9" s="24" t="s">
        <v>224</v>
      </c>
      <c r="Q9" s="64" t="s">
        <v>341</v>
      </c>
    </row>
    <row r="10" spans="1:17" ht="32.25" thickBot="1" x14ac:dyDescent="0.3">
      <c r="A10" s="5"/>
      <c r="B10" s="30" t="s">
        <v>230</v>
      </c>
      <c r="C10" s="232"/>
      <c r="D10" s="161">
        <f>SUM(D5:D9)</f>
        <v>13250000</v>
      </c>
      <c r="E10" s="33">
        <f>SUM(E5:E9)</f>
        <v>7300000</v>
      </c>
      <c r="F10" s="33">
        <f>SUM(F5:F9)</f>
        <v>5950000</v>
      </c>
      <c r="G10" s="33">
        <f>SUM(G5:G9)</f>
        <v>0</v>
      </c>
      <c r="H10" s="33">
        <f>SUM(H5:H9)</f>
        <v>13250000</v>
      </c>
      <c r="I10" s="703"/>
      <c r="J10" s="704"/>
      <c r="K10" s="29"/>
      <c r="L10" s="33">
        <f t="shared" ref="L10:O10" si="1">SUM(L5:L9)</f>
        <v>0</v>
      </c>
      <c r="M10" s="33">
        <f t="shared" si="1"/>
        <v>2046720</v>
      </c>
      <c r="N10" s="33">
        <f t="shared" si="1"/>
        <v>429474.15</v>
      </c>
      <c r="O10" s="33">
        <f t="shared" si="1"/>
        <v>0</v>
      </c>
      <c r="P10" s="29"/>
      <c r="Q10" s="56"/>
    </row>
    <row r="11" spans="1:17" ht="31.5" customHeight="1" thickBot="1" x14ac:dyDescent="0.3">
      <c r="A11" s="13"/>
      <c r="B11" s="784" t="s">
        <v>256</v>
      </c>
      <c r="C11" s="785"/>
      <c r="D11" s="213"/>
      <c r="E11" s="213"/>
      <c r="F11" s="213"/>
      <c r="G11" s="213"/>
      <c r="H11" s="213"/>
      <c r="I11" s="395"/>
      <c r="J11" s="396"/>
      <c r="K11" s="213"/>
      <c r="L11" s="213"/>
      <c r="M11" s="213"/>
      <c r="N11" s="213"/>
      <c r="O11" s="213"/>
      <c r="P11" s="213"/>
      <c r="Q11" s="201"/>
    </row>
    <row r="12" spans="1:17" ht="84" customHeight="1" thickBot="1" x14ac:dyDescent="0.3">
      <c r="A12" s="36" t="s">
        <v>231</v>
      </c>
      <c r="B12" s="12" t="s">
        <v>232</v>
      </c>
      <c r="C12" s="272" t="s">
        <v>233</v>
      </c>
      <c r="D12" s="159">
        <v>3100000</v>
      </c>
      <c r="E12" s="53">
        <v>3100000</v>
      </c>
      <c r="F12" s="41"/>
      <c r="G12" s="41"/>
      <c r="H12" s="53">
        <f t="shared" ref="H12:H14" si="2">SUM(E12:G12)</f>
        <v>3100000</v>
      </c>
      <c r="I12" s="703"/>
      <c r="J12" s="704"/>
      <c r="K12" s="42"/>
      <c r="L12" s="560"/>
      <c r="M12" s="560"/>
      <c r="N12" s="560">
        <v>142303.84</v>
      </c>
      <c r="O12" s="560"/>
      <c r="P12" s="41" t="s">
        <v>412</v>
      </c>
      <c r="Q12" s="59" t="s">
        <v>258</v>
      </c>
    </row>
    <row r="13" spans="1:17" ht="93" customHeight="1" thickBot="1" x14ac:dyDescent="0.3">
      <c r="A13" s="5" t="s">
        <v>234</v>
      </c>
      <c r="B13" s="6" t="s">
        <v>235</v>
      </c>
      <c r="C13" s="272" t="s">
        <v>236</v>
      </c>
      <c r="D13" s="152">
        <v>2000000</v>
      </c>
      <c r="E13" s="24"/>
      <c r="F13" s="26">
        <v>2000000</v>
      </c>
      <c r="G13" s="24"/>
      <c r="H13" s="26">
        <f t="shared" si="2"/>
        <v>2000000</v>
      </c>
      <c r="I13" s="703"/>
      <c r="J13" s="704"/>
      <c r="K13" s="27"/>
      <c r="L13" s="27"/>
      <c r="M13" s="27"/>
      <c r="N13" s="572">
        <v>178831.82</v>
      </c>
      <c r="O13" s="27"/>
      <c r="P13" s="24" t="s">
        <v>413</v>
      </c>
      <c r="Q13" s="59" t="s">
        <v>258</v>
      </c>
    </row>
    <row r="14" spans="1:17" ht="48" customHeight="1" thickBot="1" x14ac:dyDescent="0.3">
      <c r="A14" s="5" t="s">
        <v>237</v>
      </c>
      <c r="B14" s="6" t="s">
        <v>238</v>
      </c>
      <c r="C14" s="272" t="s">
        <v>239</v>
      </c>
      <c r="D14" s="152">
        <v>150000</v>
      </c>
      <c r="E14" s="26"/>
      <c r="F14" s="26">
        <v>150000</v>
      </c>
      <c r="G14" s="24"/>
      <c r="H14" s="26">
        <f t="shared" si="2"/>
        <v>150000</v>
      </c>
      <c r="I14" s="703"/>
      <c r="J14" s="704"/>
      <c r="K14" s="27"/>
      <c r="L14" s="27"/>
      <c r="M14" s="27"/>
      <c r="N14" s="572">
        <v>10217.43</v>
      </c>
      <c r="O14" s="27"/>
      <c r="P14" s="25" t="s">
        <v>240</v>
      </c>
      <c r="Q14" s="56"/>
    </row>
    <row r="15" spans="1:17" ht="26.25" thickBot="1" x14ac:dyDescent="0.3">
      <c r="A15" s="5"/>
      <c r="B15" s="363" t="s">
        <v>323</v>
      </c>
      <c r="C15" s="296"/>
      <c r="D15" s="156">
        <f>SUM(D12:D14)</f>
        <v>5250000</v>
      </c>
      <c r="E15" s="23">
        <f>SUM(E12:E14)</f>
        <v>3100000</v>
      </c>
      <c r="F15" s="23">
        <f>SUM(F12:F14)</f>
        <v>2150000</v>
      </c>
      <c r="G15" s="23">
        <f>SUM(G12:G14)</f>
        <v>0</v>
      </c>
      <c r="H15" s="23">
        <f>SUM(H12:H14)</f>
        <v>5250000</v>
      </c>
      <c r="I15" s="790"/>
      <c r="J15" s="791"/>
      <c r="K15" s="27"/>
      <c r="L15" s="23">
        <f t="shared" ref="L15:O15" si="3">SUM(L12:L14)</f>
        <v>0</v>
      </c>
      <c r="M15" s="23">
        <f t="shared" si="3"/>
        <v>0</v>
      </c>
      <c r="N15" s="23">
        <f t="shared" si="3"/>
        <v>331353.09000000003</v>
      </c>
      <c r="O15" s="23">
        <f t="shared" si="3"/>
        <v>0</v>
      </c>
      <c r="P15" s="27"/>
      <c r="Q15" s="56"/>
    </row>
    <row r="16" spans="1:17" ht="49.5" customHeight="1" thickBot="1" x14ac:dyDescent="0.3">
      <c r="A16" s="275"/>
      <c r="B16" s="784" t="s">
        <v>241</v>
      </c>
      <c r="C16" s="785"/>
      <c r="D16" s="213"/>
      <c r="E16" s="213"/>
      <c r="F16" s="213"/>
      <c r="G16" s="213"/>
      <c r="H16" s="213"/>
      <c r="I16" s="397"/>
      <c r="J16" s="398"/>
      <c r="K16" s="213"/>
      <c r="L16" s="216"/>
      <c r="M16" s="216"/>
      <c r="N16" s="216"/>
      <c r="O16" s="216"/>
      <c r="P16" s="216"/>
      <c r="Q16" s="295"/>
    </row>
    <row r="17" spans="1:17" ht="36.75" customHeight="1" thickBot="1" x14ac:dyDescent="0.3">
      <c r="A17" s="36" t="s">
        <v>288</v>
      </c>
      <c r="B17" s="277" t="s">
        <v>242</v>
      </c>
      <c r="C17" s="256" t="s">
        <v>243</v>
      </c>
      <c r="D17" s="284">
        <v>1590000</v>
      </c>
      <c r="E17" s="284">
        <v>1200000</v>
      </c>
      <c r="F17" s="298">
        <v>390000</v>
      </c>
      <c r="G17" s="255"/>
      <c r="H17" s="284">
        <f t="shared" ref="H17:H20" si="4">SUM(E17:G17)</f>
        <v>1590000</v>
      </c>
      <c r="I17" s="742"/>
      <c r="J17" s="743"/>
      <c r="K17" s="259"/>
      <c r="L17" s="371"/>
      <c r="M17" s="371"/>
      <c r="N17" s="371"/>
      <c r="O17" s="371"/>
      <c r="P17" s="400" t="s">
        <v>344</v>
      </c>
      <c r="Q17" s="264" t="s">
        <v>340</v>
      </c>
    </row>
    <row r="18" spans="1:17" ht="47.25" customHeight="1" thickBot="1" x14ac:dyDescent="0.3">
      <c r="A18" s="36" t="s">
        <v>289</v>
      </c>
      <c r="B18" s="277" t="s">
        <v>244</v>
      </c>
      <c r="C18" s="256" t="s">
        <v>245</v>
      </c>
      <c r="D18" s="284">
        <v>725000</v>
      </c>
      <c r="E18" s="284">
        <v>650000</v>
      </c>
      <c r="F18" s="297">
        <v>75000</v>
      </c>
      <c r="G18" s="255"/>
      <c r="H18" s="284">
        <f t="shared" si="4"/>
        <v>725000</v>
      </c>
      <c r="I18" s="742"/>
      <c r="J18" s="743"/>
      <c r="K18" s="259"/>
      <c r="L18" s="371"/>
      <c r="M18" s="371"/>
      <c r="N18" s="371"/>
      <c r="O18" s="371"/>
      <c r="P18" s="400" t="s">
        <v>344</v>
      </c>
      <c r="Q18" s="264" t="s">
        <v>340</v>
      </c>
    </row>
    <row r="19" spans="1:17" ht="57.75" customHeight="1" thickBot="1" x14ac:dyDescent="0.3">
      <c r="A19" s="8" t="s">
        <v>290</v>
      </c>
      <c r="B19" s="277" t="s">
        <v>246</v>
      </c>
      <c r="C19" s="256" t="s">
        <v>247</v>
      </c>
      <c r="D19" s="284">
        <v>870000</v>
      </c>
      <c r="E19" s="284">
        <v>750000</v>
      </c>
      <c r="F19" s="297">
        <v>120000</v>
      </c>
      <c r="G19" s="255"/>
      <c r="H19" s="284">
        <f t="shared" si="4"/>
        <v>870000</v>
      </c>
      <c r="I19" s="742"/>
      <c r="J19" s="743"/>
      <c r="K19" s="259"/>
      <c r="L19" s="371"/>
      <c r="M19" s="371"/>
      <c r="N19" s="371"/>
      <c r="O19" s="371"/>
      <c r="P19" s="400" t="s">
        <v>344</v>
      </c>
      <c r="Q19" s="264" t="s">
        <v>340</v>
      </c>
    </row>
    <row r="20" spans="1:17" ht="89.25" customHeight="1" thickBot="1" x14ac:dyDescent="0.3">
      <c r="A20" s="36" t="s">
        <v>291</v>
      </c>
      <c r="B20" s="340" t="s">
        <v>248</v>
      </c>
      <c r="C20" s="272" t="s">
        <v>249</v>
      </c>
      <c r="D20" s="159">
        <v>600000</v>
      </c>
      <c r="E20" s="159">
        <v>550000</v>
      </c>
      <c r="F20" s="357">
        <v>50000</v>
      </c>
      <c r="G20" s="238"/>
      <c r="H20" s="159">
        <f t="shared" si="4"/>
        <v>600000</v>
      </c>
      <c r="I20" s="703"/>
      <c r="J20" s="704"/>
      <c r="K20" s="184"/>
      <c r="L20" s="184"/>
      <c r="M20" s="184"/>
      <c r="N20" s="184"/>
      <c r="O20" s="184"/>
      <c r="P20" s="400" t="s">
        <v>344</v>
      </c>
      <c r="Q20" s="65" t="s">
        <v>340</v>
      </c>
    </row>
    <row r="21" spans="1:17" ht="26.25" customHeight="1" thickBot="1" x14ac:dyDescent="0.3">
      <c r="A21" s="5"/>
      <c r="B21" s="30" t="s">
        <v>308</v>
      </c>
      <c r="C21" s="280"/>
      <c r="D21" s="160">
        <f>SUM(D17:D20)</f>
        <v>3785000</v>
      </c>
      <c r="E21" s="28">
        <f>SUM(E17:E20)</f>
        <v>3150000</v>
      </c>
      <c r="F21" s="28">
        <f>SUM(F17:F20)</f>
        <v>635000</v>
      </c>
      <c r="G21" s="28">
        <f>SUM(G17:G20)</f>
        <v>0</v>
      </c>
      <c r="H21" s="28">
        <f>SUM(H17:H20)</f>
        <v>3785000</v>
      </c>
      <c r="I21" s="788"/>
      <c r="J21" s="789"/>
      <c r="K21" s="29"/>
      <c r="L21" s="28">
        <f t="shared" ref="L21:O21" si="5">SUM(L17:L20)</f>
        <v>0</v>
      </c>
      <c r="M21" s="28">
        <f t="shared" si="5"/>
        <v>0</v>
      </c>
      <c r="N21" s="28">
        <f t="shared" si="5"/>
        <v>0</v>
      </c>
      <c r="O21" s="28">
        <f t="shared" si="5"/>
        <v>0</v>
      </c>
      <c r="P21" s="222"/>
      <c r="Q21" s="356"/>
    </row>
  </sheetData>
  <autoFilter ref="A1:Q21">
    <filterColumn colId="4" showButton="0"/>
    <filterColumn colId="5" showButton="0"/>
    <filterColumn colId="8" showButton="0"/>
    <filterColumn colId="9" showButton="0"/>
  </autoFilter>
  <mergeCells count="31">
    <mergeCell ref="E1:G1"/>
    <mergeCell ref="H1:H2"/>
    <mergeCell ref="I1:K1"/>
    <mergeCell ref="P1:P2"/>
    <mergeCell ref="A1:A2"/>
    <mergeCell ref="B1:B2"/>
    <mergeCell ref="C1:C2"/>
    <mergeCell ref="D1:D2"/>
    <mergeCell ref="I21:J21"/>
    <mergeCell ref="I19:J19"/>
    <mergeCell ref="I18:J18"/>
    <mergeCell ref="I20:J20"/>
    <mergeCell ref="I13:J13"/>
    <mergeCell ref="I17:J17"/>
    <mergeCell ref="I14:J14"/>
    <mergeCell ref="I15:J15"/>
    <mergeCell ref="Q1:Q2"/>
    <mergeCell ref="I2:J2"/>
    <mergeCell ref="I12:J12"/>
    <mergeCell ref="I5:J5"/>
    <mergeCell ref="I6:J6"/>
    <mergeCell ref="L1:O1"/>
    <mergeCell ref="B16:C16"/>
    <mergeCell ref="I4:J4"/>
    <mergeCell ref="B3:C3"/>
    <mergeCell ref="B4:C4"/>
    <mergeCell ref="B11:C11"/>
    <mergeCell ref="I9:J9"/>
    <mergeCell ref="I10:J10"/>
    <mergeCell ref="I7:J7"/>
    <mergeCell ref="I8:J8"/>
  </mergeCells>
  <printOptions horizontalCentered="1"/>
  <pageMargins left="0.27559055118110237" right="0.23622047244094491" top="0.55118110236220474" bottom="0.47244094488188981" header="0.19685039370078741" footer="0.19685039370078741"/>
  <pageSetup paperSize="8" scale="88" fitToHeight="0" orientation="landscape" r:id="rId1"/>
  <headerFooter>
    <oddFooter>&amp;L&amp;F&amp;CSheet &amp;P of &amp;N&amp;R&amp;A</oddFooter>
  </headerFooter>
  <rowBreaks count="3" manualBreakCount="3">
    <brk id="8" max="16383" man="1"/>
    <brk id="10" max="16383" man="1"/>
    <brk id="15" max="16383" man="1"/>
  </rowBreaks>
  <ignoredErrors>
    <ignoredError sqref="H17:H20 H14 H12:H13 H9 H5:H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4"/>
  <sheetViews>
    <sheetView windowProtection="1" topLeftCell="D1" workbookViewId="0">
      <selection activeCell="L14" sqref="L14"/>
    </sheetView>
  </sheetViews>
  <sheetFormatPr defaultRowHeight="15" x14ac:dyDescent="0.25"/>
  <cols>
    <col min="2" max="2" width="15.5703125" customWidth="1"/>
    <col min="3" max="3" width="26.85546875" customWidth="1"/>
    <col min="4" max="4" width="12.28515625" customWidth="1"/>
    <col min="5" max="5" width="12.42578125" customWidth="1"/>
    <col min="6" max="6" width="11" customWidth="1"/>
    <col min="8" max="8" width="13.28515625" customWidth="1"/>
    <col min="13" max="13" width="10.140625" bestFit="1" customWidth="1"/>
    <col min="16" max="16" width="29.140625" customWidth="1"/>
    <col min="17" max="17" width="21.7109375" customWidth="1"/>
  </cols>
  <sheetData>
    <row r="1" spans="1:17" ht="33" customHeight="1" thickBot="1" x14ac:dyDescent="0.3">
      <c r="A1" s="693"/>
      <c r="B1" s="597" t="s">
        <v>0</v>
      </c>
      <c r="C1" s="601" t="s">
        <v>1</v>
      </c>
      <c r="D1" s="597" t="s">
        <v>2</v>
      </c>
      <c r="E1" s="606" t="s">
        <v>3</v>
      </c>
      <c r="F1" s="607"/>
      <c r="G1" s="608"/>
      <c r="H1" s="597" t="s">
        <v>4</v>
      </c>
      <c r="I1" s="604" t="s">
        <v>5</v>
      </c>
      <c r="J1" s="767"/>
      <c r="K1" s="605"/>
      <c r="L1" s="792" t="s">
        <v>356</v>
      </c>
      <c r="M1" s="793"/>
      <c r="N1" s="793"/>
      <c r="O1" s="794"/>
      <c r="P1" s="686" t="s">
        <v>6</v>
      </c>
      <c r="Q1" s="779" t="s">
        <v>254</v>
      </c>
    </row>
    <row r="2" spans="1:17" ht="42.75" thickBot="1" x14ac:dyDescent="0.3">
      <c r="A2" s="762"/>
      <c r="B2" s="598"/>
      <c r="C2" s="763"/>
      <c r="D2" s="598"/>
      <c r="E2" s="435" t="s">
        <v>7</v>
      </c>
      <c r="F2" s="435" t="s">
        <v>8</v>
      </c>
      <c r="G2" s="435" t="s">
        <v>9</v>
      </c>
      <c r="H2" s="598"/>
      <c r="I2" s="763" t="s">
        <v>296</v>
      </c>
      <c r="J2" s="766"/>
      <c r="K2" s="429" t="s">
        <v>297</v>
      </c>
      <c r="L2" s="562" t="s">
        <v>7</v>
      </c>
      <c r="M2" s="562" t="s">
        <v>354</v>
      </c>
      <c r="N2" s="562" t="s">
        <v>410</v>
      </c>
      <c r="O2" s="562" t="s">
        <v>367</v>
      </c>
      <c r="P2" s="764"/>
      <c r="Q2" s="780"/>
    </row>
    <row r="3" spans="1:17" ht="158.25" thickBot="1" x14ac:dyDescent="0.3">
      <c r="A3" s="36" t="s">
        <v>216</v>
      </c>
      <c r="B3" s="238" t="s">
        <v>217</v>
      </c>
      <c r="C3" s="422" t="s">
        <v>218</v>
      </c>
      <c r="D3" s="159">
        <f>'Open Spaces &amp; Sports Pitches'!D5</f>
        <v>3150000</v>
      </c>
      <c r="E3" s="159">
        <f>'Open Spaces &amp; Sports Pitches'!E5</f>
        <v>0</v>
      </c>
      <c r="F3" s="159">
        <f>'Open Spaces &amp; Sports Pitches'!F5</f>
        <v>3150000</v>
      </c>
      <c r="G3" s="159">
        <f>'Open Spaces &amp; Sports Pitches'!G5</f>
        <v>0</v>
      </c>
      <c r="H3" s="159">
        <f>'Open Spaces &amp; Sports Pitches'!H5</f>
        <v>3150000</v>
      </c>
      <c r="I3" s="485">
        <f>'Open Spaces &amp; Sports Pitches'!I5</f>
        <v>0</v>
      </c>
      <c r="J3" s="486"/>
      <c r="K3" s="159">
        <f>'Open Spaces &amp; Sports Pitches'!K5</f>
        <v>0</v>
      </c>
      <c r="L3" s="568"/>
      <c r="M3" s="568">
        <v>2046720</v>
      </c>
      <c r="N3" s="568">
        <v>429474.15</v>
      </c>
      <c r="O3" s="568"/>
      <c r="P3" s="268" t="s">
        <v>419</v>
      </c>
      <c r="Q3" s="64" t="s">
        <v>257</v>
      </c>
    </row>
    <row r="4" spans="1:17" ht="27.75" customHeight="1" thickBot="1" x14ac:dyDescent="0.3">
      <c r="A4" s="503"/>
      <c r="B4" s="781" t="s">
        <v>352</v>
      </c>
      <c r="C4" s="781"/>
      <c r="D4" s="443">
        <f>SUM(D3)</f>
        <v>3150000</v>
      </c>
      <c r="E4" s="443">
        <f t="shared" ref="E4:N4" si="0">SUM(E3)</f>
        <v>0</v>
      </c>
      <c r="F4" s="443">
        <f t="shared" si="0"/>
        <v>3150000</v>
      </c>
      <c r="G4" s="443">
        <f t="shared" si="0"/>
        <v>0</v>
      </c>
      <c r="H4" s="443">
        <f t="shared" si="0"/>
        <v>3150000</v>
      </c>
      <c r="I4" s="500">
        <f t="shared" si="0"/>
        <v>0</v>
      </c>
      <c r="J4" s="501"/>
      <c r="K4" s="443">
        <f t="shared" si="0"/>
        <v>0</v>
      </c>
      <c r="L4" s="443"/>
      <c r="M4" s="443">
        <f t="shared" si="0"/>
        <v>2046720</v>
      </c>
      <c r="N4" s="443">
        <f t="shared" si="0"/>
        <v>429474.15</v>
      </c>
      <c r="O4" s="443"/>
      <c r="P4" s="188"/>
      <c r="Q4" s="188"/>
    </row>
  </sheetData>
  <mergeCells count="12">
    <mergeCell ref="Q1:Q2"/>
    <mergeCell ref="I2:J2"/>
    <mergeCell ref="B4:C4"/>
    <mergeCell ref="E1:G1"/>
    <mergeCell ref="I1:K1"/>
    <mergeCell ref="H1:H2"/>
    <mergeCell ref="L1:O1"/>
    <mergeCell ref="A1:A2"/>
    <mergeCell ref="B1:B2"/>
    <mergeCell ref="C1:C2"/>
    <mergeCell ref="D1:D2"/>
    <mergeCell ref="P1:P2"/>
  </mergeCells>
  <pageMargins left="0.7" right="0.7" top="0.75" bottom="0.75" header="0.3" footer="0.3"/>
  <pageSetup paperSize="9" scale="5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indowProtection="1" zoomScale="90" zoomScaleNormal="90" workbookViewId="0">
      <selection activeCell="I21" sqref="I21"/>
    </sheetView>
  </sheetViews>
  <sheetFormatPr defaultRowHeight="15" x14ac:dyDescent="0.25"/>
  <cols>
    <col min="2" max="2" width="15.5703125" customWidth="1"/>
    <col min="3" max="3" width="30.28515625" customWidth="1"/>
    <col min="4" max="4" width="12.28515625" customWidth="1"/>
    <col min="5" max="5" width="11.140625" customWidth="1"/>
    <col min="6" max="6" width="11.42578125" customWidth="1"/>
    <col min="8" max="8" width="12.28515625" customWidth="1"/>
    <col min="9" max="9" width="9.5703125" bestFit="1" customWidth="1"/>
    <col min="16" max="16" width="11.5703125" customWidth="1"/>
    <col min="17" max="17" width="21.5703125" bestFit="1" customWidth="1"/>
  </cols>
  <sheetData>
    <row r="1" spans="1:17" ht="15.75" thickBot="1" x14ac:dyDescent="0.3"/>
    <row r="2" spans="1:17" ht="60" customHeight="1" thickBot="1" x14ac:dyDescent="0.3">
      <c r="A2" s="693"/>
      <c r="B2" s="597" t="s">
        <v>0</v>
      </c>
      <c r="C2" s="601" t="s">
        <v>1</v>
      </c>
      <c r="D2" s="599" t="s">
        <v>2</v>
      </c>
      <c r="E2" s="606" t="s">
        <v>3</v>
      </c>
      <c r="F2" s="607"/>
      <c r="G2" s="608"/>
      <c r="H2" s="597" t="s">
        <v>4</v>
      </c>
      <c r="I2" s="604" t="s">
        <v>5</v>
      </c>
      <c r="J2" s="767"/>
      <c r="K2" s="605"/>
      <c r="L2" s="768" t="s">
        <v>356</v>
      </c>
      <c r="M2" s="769"/>
      <c r="N2" s="769"/>
      <c r="O2" s="770"/>
      <c r="P2" s="686" t="s">
        <v>6</v>
      </c>
      <c r="Q2" s="676" t="s">
        <v>254</v>
      </c>
    </row>
    <row r="3" spans="1:17" ht="42.75" thickBot="1" x14ac:dyDescent="0.3">
      <c r="A3" s="762"/>
      <c r="B3" s="598"/>
      <c r="C3" s="763"/>
      <c r="D3" s="600"/>
      <c r="E3" s="181" t="s">
        <v>7</v>
      </c>
      <c r="F3" s="181" t="s">
        <v>8</v>
      </c>
      <c r="G3" s="181" t="s">
        <v>9</v>
      </c>
      <c r="H3" s="598"/>
      <c r="I3" s="763" t="s">
        <v>296</v>
      </c>
      <c r="J3" s="766"/>
      <c r="K3" s="127" t="s">
        <v>297</v>
      </c>
      <c r="L3" s="562" t="s">
        <v>411</v>
      </c>
      <c r="M3" s="563" t="s">
        <v>354</v>
      </c>
      <c r="N3" s="563" t="s">
        <v>410</v>
      </c>
      <c r="O3" s="563" t="s">
        <v>367</v>
      </c>
      <c r="P3" s="764"/>
      <c r="Q3" s="765"/>
    </row>
    <row r="4" spans="1:17" ht="23.25" customHeight="1" thickBot="1" x14ac:dyDescent="0.3">
      <c r="A4" s="5"/>
      <c r="B4" s="732" t="s">
        <v>205</v>
      </c>
      <c r="C4" s="733"/>
      <c r="D4" s="209"/>
      <c r="E4" s="209"/>
      <c r="F4" s="209"/>
      <c r="G4" s="209"/>
      <c r="H4" s="209"/>
      <c r="I4" s="734"/>
      <c r="J4" s="735"/>
      <c r="K4" s="209"/>
      <c r="L4" s="556"/>
      <c r="M4" s="556"/>
      <c r="N4" s="556"/>
      <c r="O4" s="556"/>
      <c r="P4" s="209"/>
      <c r="Q4" s="219"/>
    </row>
    <row r="5" spans="1:17" ht="42.75" customHeight="1" thickBot="1" x14ac:dyDescent="0.3">
      <c r="A5" s="5" t="s">
        <v>206</v>
      </c>
      <c r="B5" s="24" t="s">
        <v>207</v>
      </c>
      <c r="C5" s="232" t="s">
        <v>208</v>
      </c>
      <c r="D5" s="159">
        <v>1200000</v>
      </c>
      <c r="E5" s="26">
        <v>1200000</v>
      </c>
      <c r="F5" s="24"/>
      <c r="G5" s="24"/>
      <c r="H5" s="26">
        <f>SUM(E5:G5)</f>
        <v>1200000</v>
      </c>
      <c r="I5" s="116">
        <v>250000</v>
      </c>
      <c r="J5" s="117"/>
      <c r="K5" s="27"/>
      <c r="L5" s="27"/>
      <c r="M5" s="27"/>
      <c r="N5" s="27"/>
      <c r="O5" s="27"/>
      <c r="P5" s="27"/>
      <c r="Q5" s="358" t="s">
        <v>257</v>
      </c>
    </row>
    <row r="6" spans="1:17" ht="32.25" customHeight="1" thickBot="1" x14ac:dyDescent="0.3">
      <c r="A6" s="5" t="s">
        <v>206</v>
      </c>
      <c r="B6" s="24" t="s">
        <v>209</v>
      </c>
      <c r="C6" s="232" t="s">
        <v>208</v>
      </c>
      <c r="D6" s="109">
        <v>1200000</v>
      </c>
      <c r="E6" s="26">
        <v>1200000</v>
      </c>
      <c r="F6" s="24"/>
      <c r="G6" s="24"/>
      <c r="H6" s="26">
        <f t="shared" ref="H6:H8" si="0">SUM(E6:G6)</f>
        <v>1200000</v>
      </c>
      <c r="I6" s="107"/>
      <c r="J6" s="108"/>
      <c r="K6" s="24"/>
      <c r="L6" s="557"/>
      <c r="M6" s="557"/>
      <c r="N6" s="557"/>
      <c r="O6" s="557"/>
      <c r="P6" s="24"/>
      <c r="Q6" s="358" t="s">
        <v>340</v>
      </c>
    </row>
    <row r="7" spans="1:17" ht="42.75" customHeight="1" thickBot="1" x14ac:dyDescent="0.3">
      <c r="A7" s="5" t="s">
        <v>210</v>
      </c>
      <c r="B7" s="24" t="s">
        <v>414</v>
      </c>
      <c r="C7" s="232" t="s">
        <v>208</v>
      </c>
      <c r="D7" s="109">
        <v>1200000</v>
      </c>
      <c r="E7" s="24"/>
      <c r="F7" s="26">
        <v>1200000</v>
      </c>
      <c r="G7" s="24"/>
      <c r="H7" s="26">
        <f t="shared" si="0"/>
        <v>1200000</v>
      </c>
      <c r="I7" s="107"/>
      <c r="J7" s="108"/>
      <c r="K7" s="24"/>
      <c r="L7" s="557"/>
      <c r="M7" s="557"/>
      <c r="N7" s="557"/>
      <c r="O7" s="557"/>
      <c r="P7" s="24"/>
      <c r="Q7" s="358" t="s">
        <v>340</v>
      </c>
    </row>
    <row r="8" spans="1:17" ht="37.5" customHeight="1" thickBot="1" x14ac:dyDescent="0.3">
      <c r="A8" s="61" t="s">
        <v>262</v>
      </c>
      <c r="B8" s="67" t="s">
        <v>261</v>
      </c>
      <c r="C8" s="300" t="s">
        <v>208</v>
      </c>
      <c r="D8" s="109">
        <v>1200000</v>
      </c>
      <c r="E8" s="62"/>
      <c r="F8" s="63">
        <v>1200000</v>
      </c>
      <c r="G8" s="62"/>
      <c r="H8" s="63">
        <f t="shared" si="0"/>
        <v>1200000</v>
      </c>
      <c r="I8" s="107"/>
      <c r="J8" s="108"/>
      <c r="K8" s="62"/>
      <c r="L8" s="557"/>
      <c r="M8" s="557"/>
      <c r="N8" s="557"/>
      <c r="O8" s="557"/>
      <c r="P8" s="62"/>
      <c r="Q8" s="358" t="s">
        <v>340</v>
      </c>
    </row>
    <row r="9" spans="1:17" ht="22.5" customHeight="1" thickBot="1" x14ac:dyDescent="0.3">
      <c r="A9" s="5"/>
      <c r="B9" s="651" t="s">
        <v>211</v>
      </c>
      <c r="C9" s="652"/>
      <c r="D9" s="209"/>
      <c r="E9" s="209"/>
      <c r="F9" s="209"/>
      <c r="G9" s="209"/>
      <c r="H9" s="209"/>
      <c r="I9" s="220"/>
      <c r="J9" s="211"/>
      <c r="K9" s="209"/>
      <c r="L9" s="556"/>
      <c r="M9" s="556"/>
      <c r="N9" s="556"/>
      <c r="O9" s="556"/>
      <c r="P9" s="209"/>
      <c r="Q9" s="210"/>
    </row>
    <row r="10" spans="1:17" ht="129" customHeight="1" thickBot="1" x14ac:dyDescent="0.3">
      <c r="A10" s="5" t="s">
        <v>212</v>
      </c>
      <c r="B10" s="24" t="s">
        <v>211</v>
      </c>
      <c r="C10" s="232" t="s">
        <v>213</v>
      </c>
      <c r="D10" s="162"/>
      <c r="E10" s="24"/>
      <c r="F10" s="24"/>
      <c r="G10" s="24"/>
      <c r="H10" s="472">
        <f>SUM(E10:G10)</f>
        <v>0</v>
      </c>
      <c r="I10" s="107"/>
      <c r="J10" s="108"/>
      <c r="K10" s="24"/>
      <c r="L10" s="557"/>
      <c r="M10" s="557"/>
      <c r="N10" s="557"/>
      <c r="O10" s="557"/>
      <c r="P10" s="24"/>
      <c r="Q10" s="64" t="s">
        <v>263</v>
      </c>
    </row>
    <row r="11" spans="1:17" ht="23.25" thickBot="1" x14ac:dyDescent="0.3">
      <c r="A11" s="5"/>
      <c r="B11" s="187" t="s">
        <v>305</v>
      </c>
      <c r="C11" s="232"/>
      <c r="D11" s="160">
        <f>SUM(D5:D10)</f>
        <v>4800000</v>
      </c>
      <c r="E11" s="28">
        <f t="shared" ref="E11:G11" si="1">SUM(E5:E10)</f>
        <v>2400000</v>
      </c>
      <c r="F11" s="28">
        <f t="shared" si="1"/>
        <v>2400000</v>
      </c>
      <c r="G11" s="28">
        <f t="shared" si="1"/>
        <v>0</v>
      </c>
      <c r="H11" s="28">
        <v>4800000</v>
      </c>
      <c r="I11" s="114">
        <f>SUM(I5:I10)</f>
        <v>250000</v>
      </c>
      <c r="J11" s="115"/>
      <c r="K11" s="29"/>
      <c r="L11" s="28">
        <f t="shared" ref="L11:O11" si="2">SUM(L5:L10)</f>
        <v>0</v>
      </c>
      <c r="M11" s="28">
        <f t="shared" si="2"/>
        <v>0</v>
      </c>
      <c r="N11" s="28">
        <f t="shared" si="2"/>
        <v>0</v>
      </c>
      <c r="O11" s="28">
        <f t="shared" si="2"/>
        <v>0</v>
      </c>
      <c r="P11" s="29"/>
      <c r="Q11" s="64"/>
    </row>
    <row r="12" spans="1:17" ht="38.25" customHeight="1" thickBot="1" x14ac:dyDescent="0.3">
      <c r="A12" s="276"/>
      <c r="B12" s="795" t="s">
        <v>250</v>
      </c>
      <c r="C12" s="796"/>
      <c r="D12" s="796"/>
      <c r="E12" s="796"/>
      <c r="F12" s="796"/>
      <c r="G12" s="796"/>
      <c r="H12" s="796"/>
      <c r="I12" s="796"/>
      <c r="J12" s="796"/>
      <c r="K12" s="796"/>
      <c r="L12" s="561"/>
      <c r="M12" s="561"/>
      <c r="N12" s="561"/>
      <c r="O12" s="561"/>
      <c r="P12" s="359"/>
      <c r="Q12" s="58"/>
    </row>
    <row r="13" spans="1:17" ht="66" customHeight="1" thickBot="1" x14ac:dyDescent="0.3">
      <c r="A13" s="274" t="s">
        <v>251</v>
      </c>
      <c r="B13" s="282" t="s">
        <v>252</v>
      </c>
      <c r="C13" s="256" t="s">
        <v>253</v>
      </c>
      <c r="D13" s="284">
        <v>750000</v>
      </c>
      <c r="E13" s="255"/>
      <c r="F13" s="284">
        <v>750000</v>
      </c>
      <c r="G13" s="255"/>
      <c r="H13" s="284">
        <f>SUM(E13:G13)</f>
        <v>750000</v>
      </c>
      <c r="I13" s="118"/>
      <c r="J13" s="119"/>
      <c r="K13" s="255"/>
      <c r="L13" s="559"/>
      <c r="M13" s="559"/>
      <c r="N13" s="577">
        <v>26227.4</v>
      </c>
      <c r="O13" s="559"/>
      <c r="P13" s="255"/>
      <c r="Q13" s="299"/>
    </row>
    <row r="14" spans="1:17" ht="21.75" thickBot="1" x14ac:dyDescent="0.3">
      <c r="A14" s="36"/>
      <c r="B14" s="360" t="s">
        <v>324</v>
      </c>
      <c r="C14" s="232"/>
      <c r="D14" s="240">
        <f>SUM(D13)</f>
        <v>750000</v>
      </c>
      <c r="E14" s="115">
        <f t="shared" ref="E14:H14" si="3">SUM(E13)</f>
        <v>0</v>
      </c>
      <c r="F14" s="115">
        <f t="shared" si="3"/>
        <v>750000</v>
      </c>
      <c r="G14" s="115">
        <f t="shared" si="3"/>
        <v>0</v>
      </c>
      <c r="H14" s="115">
        <f t="shared" si="3"/>
        <v>750000</v>
      </c>
      <c r="I14" s="232"/>
      <c r="J14" s="233"/>
      <c r="K14" s="233"/>
      <c r="L14" s="115">
        <f t="shared" ref="L14:O14" si="4">SUM(L13)</f>
        <v>0</v>
      </c>
      <c r="M14" s="115">
        <f t="shared" si="4"/>
        <v>0</v>
      </c>
      <c r="N14" s="115">
        <f t="shared" si="4"/>
        <v>26227.4</v>
      </c>
      <c r="O14" s="115">
        <f t="shared" si="4"/>
        <v>0</v>
      </c>
      <c r="P14" s="233"/>
      <c r="Q14" s="56"/>
    </row>
  </sheetData>
  <autoFilter ref="A2:Q14">
    <filterColumn colId="4" showButton="0"/>
    <filterColumn colId="5" showButton="0"/>
    <filterColumn colId="8" showButton="0"/>
    <filterColumn colId="9" showButton="0"/>
  </autoFilter>
  <mergeCells count="15">
    <mergeCell ref="A2:A3"/>
    <mergeCell ref="B2:B3"/>
    <mergeCell ref="C2:C3"/>
    <mergeCell ref="B4:C4"/>
    <mergeCell ref="P2:P3"/>
    <mergeCell ref="B9:C9"/>
    <mergeCell ref="B12:K12"/>
    <mergeCell ref="I4:J4"/>
    <mergeCell ref="D2:D3"/>
    <mergeCell ref="Q2:Q3"/>
    <mergeCell ref="I3:J3"/>
    <mergeCell ref="E2:G2"/>
    <mergeCell ref="H2:H3"/>
    <mergeCell ref="I2:K2"/>
    <mergeCell ref="L2:O2"/>
  </mergeCells>
  <printOptions horizontalCentered="1"/>
  <pageMargins left="0.23622047244094491" right="0.23622047244094491" top="0.47244094488188981" bottom="0.43307086614173229" header="0.19685039370078741" footer="0.19685039370078741"/>
  <pageSetup paperSize="8" scale="98" fitToHeight="0" orientation="landscape" r:id="rId1"/>
  <headerFooter>
    <oddFooter>&amp;L&amp;F&amp;CSheet &amp;P of &amp;N&amp;R&amp;A</oddFooter>
  </headerFooter>
  <ignoredErrors>
    <ignoredError sqref="H13 H5:H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4"/>
  <sheetViews>
    <sheetView windowProtection="1" topLeftCell="C1" workbookViewId="0">
      <selection activeCell="P4" sqref="P4"/>
    </sheetView>
  </sheetViews>
  <sheetFormatPr defaultRowHeight="15" x14ac:dyDescent="0.25"/>
  <cols>
    <col min="2" max="2" width="15.5703125" customWidth="1"/>
    <col min="3" max="3" width="30.28515625" customWidth="1"/>
    <col min="4" max="4" width="12.28515625" customWidth="1"/>
    <col min="5" max="5" width="11.140625" customWidth="1"/>
    <col min="6" max="6" width="11.42578125" customWidth="1"/>
    <col min="8" max="8" width="12.28515625" customWidth="1"/>
    <col min="9" max="9" width="9.5703125" bestFit="1" customWidth="1"/>
    <col min="16" max="16" width="18.5703125" customWidth="1"/>
    <col min="17" max="17" width="21.5703125" bestFit="1" customWidth="1"/>
  </cols>
  <sheetData>
    <row r="1" spans="1:17" ht="46.5" customHeight="1" thickBot="1" x14ac:dyDescent="0.3">
      <c r="A1" s="693"/>
      <c r="B1" s="597" t="s">
        <v>0</v>
      </c>
      <c r="C1" s="597" t="s">
        <v>1</v>
      </c>
      <c r="D1" s="752" t="s">
        <v>2</v>
      </c>
      <c r="E1" s="797" t="s">
        <v>3</v>
      </c>
      <c r="F1" s="798"/>
      <c r="G1" s="799"/>
      <c r="H1" s="597" t="s">
        <v>4</v>
      </c>
      <c r="I1" s="604" t="s">
        <v>5</v>
      </c>
      <c r="J1" s="767"/>
      <c r="K1" s="605"/>
      <c r="L1" s="768" t="s">
        <v>356</v>
      </c>
      <c r="M1" s="769"/>
      <c r="N1" s="769"/>
      <c r="O1" s="770"/>
      <c r="P1" s="686" t="s">
        <v>6</v>
      </c>
      <c r="Q1" s="676" t="s">
        <v>254</v>
      </c>
    </row>
    <row r="2" spans="1:17" ht="42.75" thickBot="1" x14ac:dyDescent="0.3">
      <c r="A2" s="762"/>
      <c r="B2" s="598"/>
      <c r="C2" s="598"/>
      <c r="D2" s="753"/>
      <c r="E2" s="435" t="s">
        <v>7</v>
      </c>
      <c r="F2" s="435" t="s">
        <v>8</v>
      </c>
      <c r="G2" s="435" t="s">
        <v>9</v>
      </c>
      <c r="H2" s="598"/>
      <c r="I2" s="604" t="s">
        <v>296</v>
      </c>
      <c r="J2" s="605"/>
      <c r="K2" s="429" t="s">
        <v>297</v>
      </c>
      <c r="L2" s="562" t="s">
        <v>7</v>
      </c>
      <c r="M2" s="562" t="s">
        <v>354</v>
      </c>
      <c r="N2" s="562" t="s">
        <v>410</v>
      </c>
      <c r="O2" s="562" t="s">
        <v>367</v>
      </c>
      <c r="P2" s="764"/>
      <c r="Q2" s="765"/>
    </row>
    <row r="3" spans="1:17" ht="42.75" thickBot="1" x14ac:dyDescent="0.3">
      <c r="A3" s="489" t="s">
        <v>206</v>
      </c>
      <c r="B3" s="268" t="s">
        <v>207</v>
      </c>
      <c r="C3" s="488" t="s">
        <v>208</v>
      </c>
      <c r="D3" s="390">
        <f>'Community Facilities &amp; Monitori'!D5</f>
        <v>1200000</v>
      </c>
      <c r="E3" s="390">
        <f>'Community Facilities &amp; Monitori'!E5</f>
        <v>1200000</v>
      </c>
      <c r="F3" s="390">
        <f>'Community Facilities &amp; Monitori'!F5</f>
        <v>0</v>
      </c>
      <c r="G3" s="390">
        <f>'Community Facilities &amp; Monitori'!G5</f>
        <v>0</v>
      </c>
      <c r="H3" s="390">
        <f>'Community Facilities &amp; Monitori'!H5</f>
        <v>1200000</v>
      </c>
      <c r="I3" s="490">
        <f>'Community Facilities &amp; Monitori'!I5</f>
        <v>250000</v>
      </c>
      <c r="J3" s="486"/>
      <c r="K3" s="390">
        <f>'Community Facilities &amp; Monitori'!K5</f>
        <v>0</v>
      </c>
      <c r="L3" s="285"/>
      <c r="M3" s="285"/>
      <c r="N3" s="285"/>
      <c r="O3" s="285"/>
      <c r="P3" s="283"/>
      <c r="Q3" s="504" t="s">
        <v>257</v>
      </c>
    </row>
    <row r="4" spans="1:17" ht="23.25" customHeight="1" thickBot="1" x14ac:dyDescent="0.3">
      <c r="A4" s="503"/>
      <c r="B4" s="781" t="s">
        <v>353</v>
      </c>
      <c r="C4" s="781"/>
      <c r="D4" s="443">
        <f>SUM(D3)</f>
        <v>1200000</v>
      </c>
      <c r="E4" s="443">
        <f>SUM(E3)</f>
        <v>1200000</v>
      </c>
      <c r="F4" s="443">
        <f t="shared" ref="F4:K4" si="0">SUM(F3)</f>
        <v>0</v>
      </c>
      <c r="G4" s="443">
        <f>SUM(G3)</f>
        <v>0</v>
      </c>
      <c r="H4" s="443">
        <f t="shared" si="0"/>
        <v>1200000</v>
      </c>
      <c r="I4" s="500">
        <f t="shared" si="0"/>
        <v>250000</v>
      </c>
      <c r="J4" s="501"/>
      <c r="K4" s="443">
        <f t="shared" si="0"/>
        <v>0</v>
      </c>
      <c r="L4" s="443">
        <f>SUM(G3)</f>
        <v>0</v>
      </c>
      <c r="M4" s="443">
        <f>SUM(G3)</f>
        <v>0</v>
      </c>
      <c r="N4" s="443">
        <f>SUM(G3)</f>
        <v>0</v>
      </c>
      <c r="O4" s="443">
        <f>SUM(G3)</f>
        <v>0</v>
      </c>
      <c r="P4" s="188"/>
      <c r="Q4" s="188"/>
    </row>
  </sheetData>
  <mergeCells count="12">
    <mergeCell ref="Q1:Q2"/>
    <mergeCell ref="I2:J2"/>
    <mergeCell ref="B4:C4"/>
    <mergeCell ref="E1:G1"/>
    <mergeCell ref="I1:K1"/>
    <mergeCell ref="H1:H2"/>
    <mergeCell ref="L1:O1"/>
    <mergeCell ref="A1:A2"/>
    <mergeCell ref="B1:B2"/>
    <mergeCell ref="C1:C2"/>
    <mergeCell ref="D1:D2"/>
    <mergeCell ref="P1:P2"/>
  </mergeCells>
  <pageMargins left="0.7" right="0.7" top="0.75" bottom="0.75" header="0.3" footer="0.3"/>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9"/>
  <sheetViews>
    <sheetView windowProtection="1" topLeftCell="B1" workbookViewId="0">
      <selection activeCell="E20" sqref="E20"/>
    </sheetView>
  </sheetViews>
  <sheetFormatPr defaultRowHeight="15" x14ac:dyDescent="0.25"/>
  <cols>
    <col min="1" max="1" width="42.140625" bestFit="1" customWidth="1"/>
    <col min="2" max="2" width="11.85546875" bestFit="1" customWidth="1"/>
    <col min="3" max="5" width="10.85546875" bestFit="1" customWidth="1"/>
    <col min="6" max="6" width="12.140625" bestFit="1" customWidth="1"/>
    <col min="7" max="7" width="10.85546875" bestFit="1" customWidth="1"/>
    <col min="8" max="8" width="11.85546875" customWidth="1"/>
    <col min="9" max="10" width="11.85546875" bestFit="1" customWidth="1"/>
    <col min="12" max="12" width="11.42578125" customWidth="1"/>
    <col min="13" max="13" width="10.85546875" customWidth="1"/>
    <col min="15" max="15" width="12" customWidth="1"/>
    <col min="16" max="16" width="11.140625" bestFit="1" customWidth="1"/>
  </cols>
  <sheetData>
    <row r="1" spans="1:16" ht="45.75" customHeight="1" thickBot="1" x14ac:dyDescent="0.3">
      <c r="A1" s="611" t="s">
        <v>0</v>
      </c>
      <c r="B1" s="612" t="s">
        <v>2</v>
      </c>
      <c r="C1" s="613" t="s">
        <v>3</v>
      </c>
      <c r="D1" s="613"/>
      <c r="E1" s="613"/>
      <c r="F1" s="611" t="s">
        <v>4</v>
      </c>
      <c r="G1" s="611" t="s">
        <v>5</v>
      </c>
      <c r="H1" s="611"/>
      <c r="I1" s="96"/>
      <c r="J1" s="508"/>
      <c r="K1" s="594" t="s">
        <v>356</v>
      </c>
      <c r="L1" s="595"/>
      <c r="M1" s="595"/>
      <c r="N1" s="595"/>
      <c r="O1" s="609"/>
      <c r="P1" s="610"/>
    </row>
    <row r="2" spans="1:16" ht="47.25" customHeight="1" thickBot="1" x14ac:dyDescent="0.3">
      <c r="A2" s="611"/>
      <c r="B2" s="612"/>
      <c r="C2" s="435" t="s">
        <v>7</v>
      </c>
      <c r="D2" s="435" t="s">
        <v>8</v>
      </c>
      <c r="E2" s="435" t="s">
        <v>9</v>
      </c>
      <c r="F2" s="611"/>
      <c r="G2" s="181" t="s">
        <v>296</v>
      </c>
      <c r="H2" s="181" t="s">
        <v>297</v>
      </c>
      <c r="I2" s="226" t="s">
        <v>309</v>
      </c>
      <c r="J2" s="226" t="s">
        <v>310</v>
      </c>
      <c r="K2" s="475" t="s">
        <v>7</v>
      </c>
      <c r="L2" s="475" t="s">
        <v>354</v>
      </c>
      <c r="M2" s="475" t="s">
        <v>366</v>
      </c>
      <c r="N2" s="475" t="s">
        <v>367</v>
      </c>
      <c r="O2" s="476" t="s">
        <v>296</v>
      </c>
      <c r="P2" s="475" t="s">
        <v>370</v>
      </c>
    </row>
    <row r="3" spans="1:16" ht="34.5" customHeight="1" thickBot="1" x14ac:dyDescent="0.3">
      <c r="A3" s="437" t="str">
        <f>'Transport &amp; Utilities 2017 - 22'!B8</f>
        <v>Transport &amp; Utilities 2017-22 Total</v>
      </c>
      <c r="B3" s="441">
        <f>'Transport &amp; Utilities 2017 - 22'!D8</f>
        <v>49204000</v>
      </c>
      <c r="C3" s="441">
        <f>'Transport &amp; Utilities 2017 - 22'!E8</f>
        <v>5000000</v>
      </c>
      <c r="D3" s="441">
        <f>'Transport &amp; Utilities 2017 - 22'!F8</f>
        <v>17800000</v>
      </c>
      <c r="E3" s="441">
        <f>'Transport &amp; Utilities 2017 - 22'!G8</f>
        <v>19904000</v>
      </c>
      <c r="F3" s="441">
        <f>'Transport &amp; Utilities 2017 - 22'!H8</f>
        <v>42704000</v>
      </c>
      <c r="G3" s="441">
        <f>'Transport &amp; Utilities 2017 - 22'!I8</f>
        <v>7100000</v>
      </c>
      <c r="H3" s="441">
        <f>'Transport &amp; Utilities 2017 - 22'!K8</f>
        <v>3000000</v>
      </c>
      <c r="I3" s="441">
        <f t="shared" ref="I3:I8" si="0">F3+G3+H3</f>
        <v>52804000</v>
      </c>
      <c r="J3" s="441">
        <f>I3-B3</f>
        <v>3600000</v>
      </c>
      <c r="K3" s="450">
        <f>'Transport &amp; Utilities 2017 - 22'!$L$8</f>
        <v>0</v>
      </c>
      <c r="L3" s="450">
        <f>SUM('Transport &amp; Utilities 2017 - 22'!$M$8-M3)</f>
        <v>5983305.3899999997</v>
      </c>
      <c r="M3" s="450">
        <f>'Transport &amp; Utilities 2017 - 22'!$N$8</f>
        <v>1926084.61</v>
      </c>
      <c r="N3" s="447">
        <f>'Transport &amp; Utilities 2017 - 22'!$O$3</f>
        <v>0</v>
      </c>
      <c r="O3" s="479">
        <f>$G$3</f>
        <v>7100000</v>
      </c>
      <c r="P3" s="450">
        <f>SUM(K3:O3)</f>
        <v>15009390</v>
      </c>
    </row>
    <row r="4" spans="1:16" ht="20.25" customHeight="1" thickBot="1" x14ac:dyDescent="0.3">
      <c r="A4" s="437" t="str">
        <f>'Education 2017 - 2022'!C11</f>
        <v>Education 2017-22  Total</v>
      </c>
      <c r="B4" s="441">
        <f>'Education 2017 - 2022'!D11</f>
        <v>71060000</v>
      </c>
      <c r="C4" s="441">
        <f>'Education 2017 - 2022'!E11</f>
        <v>2540000</v>
      </c>
      <c r="D4" s="441">
        <f>'Education 2017 - 2022'!F11</f>
        <v>29100000</v>
      </c>
      <c r="E4" s="441">
        <f>'Education 2017 - 2022'!G11</f>
        <v>0</v>
      </c>
      <c r="F4" s="441">
        <f>'Education 2017 - 2022'!H11</f>
        <v>31640000</v>
      </c>
      <c r="G4" s="441">
        <f>'Education 2017 - 2022'!I11</f>
        <v>20000</v>
      </c>
      <c r="H4" s="441">
        <f>'Education 2017 - 2022'!K11</f>
        <v>0</v>
      </c>
      <c r="I4" s="441">
        <f t="shared" si="0"/>
        <v>31660000</v>
      </c>
      <c r="J4" s="441">
        <f t="shared" ref="J4:J8" si="1">I4-B4</f>
        <v>-39400000</v>
      </c>
      <c r="K4" s="450">
        <f>'Education 2017 - 2022'!L11</f>
        <v>0</v>
      </c>
      <c r="L4" s="450">
        <f>'Education 2017 - 2022'!M11</f>
        <v>93496</v>
      </c>
      <c r="M4" s="450">
        <f>'Education 2017 - 2022'!N11</f>
        <v>0</v>
      </c>
      <c r="N4" s="450">
        <f>'Education 2017 - 2022'!O11</f>
        <v>0</v>
      </c>
      <c r="O4" s="479">
        <f>G4</f>
        <v>20000</v>
      </c>
      <c r="P4" s="450">
        <f t="shared" ref="P4:P10" si="2">SUM(K4:O4)</f>
        <v>113496</v>
      </c>
    </row>
    <row r="5" spans="1:16" ht="27.75" customHeight="1" thickBot="1" x14ac:dyDescent="0.3">
      <c r="A5" s="437" t="str">
        <f>'Health &amp; Emerg Serv 2017 - 2022'!B7</f>
        <v>Health &amp; Emergency Services 2017-22 Total</v>
      </c>
      <c r="B5" s="441">
        <f>'Health &amp; Emerg Serv 2017 - 2022'!D7</f>
        <v>64115000</v>
      </c>
      <c r="C5" s="441">
        <f>'Health &amp; Emerg Serv 2017 - 2022'!E7</f>
        <v>12500000</v>
      </c>
      <c r="D5" s="441">
        <f>'Health &amp; Emerg Serv 2017 - 2022'!F7</f>
        <v>4115000</v>
      </c>
      <c r="E5" s="441">
        <f>'Health &amp; Emerg Serv 2017 - 2022'!G7</f>
        <v>0</v>
      </c>
      <c r="F5" s="441">
        <f>'Health &amp; Emerg Serv 2017 - 2022'!H7</f>
        <v>16615000</v>
      </c>
      <c r="G5" s="441">
        <f>'Health &amp; Emerg Serv 2017 - 2022'!I7</f>
        <v>12500000</v>
      </c>
      <c r="H5" s="441">
        <f>'Health &amp; Emerg Serv 2017 - 2022'!K7</f>
        <v>31000000</v>
      </c>
      <c r="I5" s="441">
        <f t="shared" si="0"/>
        <v>60115000</v>
      </c>
      <c r="J5" s="441">
        <f t="shared" si="1"/>
        <v>-4000000</v>
      </c>
      <c r="K5" s="450">
        <f>'Health &amp; Emerg Serv 2017 - 2022'!L7</f>
        <v>0</v>
      </c>
      <c r="L5" s="450">
        <f>'Health &amp; Emerg Serv 2017 - 2022'!M7</f>
        <v>0</v>
      </c>
      <c r="M5" s="450">
        <f>'Health &amp; Emerg Serv 2017 - 2022'!N7</f>
        <v>1298993.31</v>
      </c>
      <c r="N5" s="450">
        <f>'Health &amp; Emerg Serv 2017 - 2022'!O7</f>
        <v>0</v>
      </c>
      <c r="O5" s="479">
        <f>G5</f>
        <v>12500000</v>
      </c>
      <c r="P5" s="450">
        <f t="shared" si="2"/>
        <v>13798993.310000001</v>
      </c>
    </row>
    <row r="6" spans="1:16" ht="26.25" customHeight="1" thickBot="1" x14ac:dyDescent="0.3">
      <c r="A6" s="437" t="str">
        <f>'Indoor Sports &amp; Cultur 2017-22'!B6</f>
        <v>Indoor Sports &amp; Culture 2017-2022 Total</v>
      </c>
      <c r="B6" s="441">
        <f>'Indoor Sports &amp; Cultur 2017-22'!D6</f>
        <v>28590000</v>
      </c>
      <c r="C6" s="441">
        <f>'Indoor Sports &amp; Cultur 2017-22'!E6</f>
        <v>5200000</v>
      </c>
      <c r="D6" s="441">
        <f>'Indoor Sports &amp; Cultur 2017-22'!F6</f>
        <v>1329000</v>
      </c>
      <c r="E6" s="441">
        <f>'Indoor Sports &amp; Cultur 2017-22'!G6</f>
        <v>0</v>
      </c>
      <c r="F6" s="441">
        <f>'Indoor Sports &amp; Cultur 2017-22'!H6</f>
        <v>6529000</v>
      </c>
      <c r="G6" s="441">
        <f>'Indoor Sports &amp; Cultur 2017-22'!I6</f>
        <v>2000000</v>
      </c>
      <c r="H6" s="441">
        <f>'Indoor Sports &amp; Cultur 2017-22'!J6</f>
        <v>13261000</v>
      </c>
      <c r="I6" s="441">
        <f t="shared" si="0"/>
        <v>21790000</v>
      </c>
      <c r="J6" s="441">
        <f t="shared" si="1"/>
        <v>-6800000</v>
      </c>
      <c r="K6" s="474">
        <f>'Indoor Sports &amp; Cultur 2017-22'!P6</f>
        <v>0</v>
      </c>
      <c r="L6" s="474">
        <f>'Indoor Sports &amp; Cultur 2017-22'!Q6</f>
        <v>0</v>
      </c>
      <c r="M6" s="474">
        <f>'Indoor Sports &amp; Cultur 2017-22'!R6</f>
        <v>0</v>
      </c>
      <c r="N6" s="474">
        <f>'Indoor Sports &amp; Cultur 2017-22'!S6</f>
        <v>0</v>
      </c>
      <c r="O6" s="479">
        <f>G6</f>
        <v>2000000</v>
      </c>
      <c r="P6" s="450">
        <f t="shared" si="2"/>
        <v>2000000</v>
      </c>
    </row>
    <row r="7" spans="1:16" ht="15.75" thickBot="1" x14ac:dyDescent="0.3">
      <c r="A7" s="437" t="str">
        <f>'Open Spaces &amp; Sports 2017-2022'!B4</f>
        <v>Open Spaces &amp; Sports Pitches 2017-2022 Total</v>
      </c>
      <c r="B7" s="441">
        <f>'Open Spaces &amp; Sports 2017-2022'!D4</f>
        <v>3150000</v>
      </c>
      <c r="C7" s="441">
        <f>'Open Spaces &amp; Sports 2017-2022'!E4</f>
        <v>0</v>
      </c>
      <c r="D7" s="441">
        <f>'Open Spaces &amp; Sports 2017-2022'!F4</f>
        <v>3150000</v>
      </c>
      <c r="E7" s="441">
        <f>'Open Spaces &amp; Sports 2017-2022'!G4</f>
        <v>0</v>
      </c>
      <c r="F7" s="441">
        <f>'Open Spaces &amp; Sports 2017-2022'!H4</f>
        <v>3150000</v>
      </c>
      <c r="G7" s="441">
        <f>'Open Spaces &amp; Sports 2017-2022'!I4</f>
        <v>0</v>
      </c>
      <c r="H7" s="441">
        <f>'Open Spaces &amp; Sports 2017-2022'!K4</f>
        <v>0</v>
      </c>
      <c r="I7" s="441">
        <f t="shared" si="0"/>
        <v>3150000</v>
      </c>
      <c r="J7" s="441">
        <f t="shared" si="1"/>
        <v>0</v>
      </c>
      <c r="K7" s="450">
        <f>'Open Spaces &amp; Sports 2017-2022'!L4</f>
        <v>0</v>
      </c>
      <c r="L7" s="450">
        <f>SUM('Open Spaces &amp; Sports 2017-2022'!M4-M7)</f>
        <v>1617245.85</v>
      </c>
      <c r="M7" s="450">
        <f>'Open Spaces &amp; Sports 2017-2022'!N4</f>
        <v>429474.15</v>
      </c>
      <c r="N7" s="450">
        <f>'Open Spaces &amp; Sports 2017-2022'!O4</f>
        <v>0</v>
      </c>
      <c r="O7" s="479">
        <f>G7</f>
        <v>0</v>
      </c>
      <c r="P7" s="450">
        <f t="shared" si="2"/>
        <v>2046720</v>
      </c>
    </row>
    <row r="8" spans="1:16" ht="30" customHeight="1" thickBot="1" x14ac:dyDescent="0.3">
      <c r="A8" s="437" t="str">
        <f>'Community Facil &amp; Mon 2017-22'!B4</f>
        <v>Community Facilities &amp; Monitoring 2017-2022 Total</v>
      </c>
      <c r="B8" s="441">
        <f>'Community Facil &amp; Mon 2017-22'!D4</f>
        <v>1200000</v>
      </c>
      <c r="C8" s="441">
        <f>'Community Facil &amp; Mon 2017-22'!E4</f>
        <v>1200000</v>
      </c>
      <c r="D8" s="441">
        <f>'Community Facil &amp; Mon 2017-22'!F4</f>
        <v>0</v>
      </c>
      <c r="E8" s="441">
        <f>'Community Facil &amp; Mon 2017-22'!G4</f>
        <v>0</v>
      </c>
      <c r="F8" s="441">
        <f>'Community Facil &amp; Mon 2017-22'!H4</f>
        <v>1200000</v>
      </c>
      <c r="G8" s="441">
        <f>'Community Facil &amp; Mon 2017-22'!I4</f>
        <v>250000</v>
      </c>
      <c r="H8" s="441">
        <f>'Community Facil &amp; Mon 2017-22'!K4</f>
        <v>0</v>
      </c>
      <c r="I8" s="441">
        <f t="shared" si="0"/>
        <v>1450000</v>
      </c>
      <c r="J8" s="441">
        <f t="shared" si="1"/>
        <v>250000</v>
      </c>
      <c r="K8" s="450">
        <f>'Community Facil &amp; Mon 2017-22'!L4</f>
        <v>0</v>
      </c>
      <c r="L8" s="450">
        <f>'Community Facil &amp; Mon 2017-22'!M4</f>
        <v>0</v>
      </c>
      <c r="M8" s="450">
        <f>'Community Facil &amp; Mon 2017-22'!N4</f>
        <v>0</v>
      </c>
      <c r="N8" s="450">
        <f>'Community Facil &amp; Mon 2017-22'!O4</f>
        <v>0</v>
      </c>
      <c r="O8" s="479">
        <f>G8</f>
        <v>250000</v>
      </c>
      <c r="P8" s="450">
        <f t="shared" si="2"/>
        <v>250000</v>
      </c>
    </row>
    <row r="9" spans="1:16" ht="15.75" thickBot="1" x14ac:dyDescent="0.3">
      <c r="A9" s="437"/>
      <c r="B9" s="188"/>
      <c r="C9" s="188"/>
      <c r="D9" s="188"/>
      <c r="E9" s="188"/>
      <c r="F9" s="188"/>
      <c r="G9" s="188"/>
      <c r="H9" s="188"/>
      <c r="I9" s="188"/>
      <c r="J9" s="188"/>
      <c r="K9" s="447"/>
      <c r="L9" s="447"/>
      <c r="M9" s="447"/>
      <c r="N9" s="447"/>
      <c r="O9" s="480"/>
      <c r="P9" s="450">
        <f t="shared" si="2"/>
        <v>0</v>
      </c>
    </row>
    <row r="10" spans="1:16" ht="15.75" thickBot="1" x14ac:dyDescent="0.3">
      <c r="A10" s="442" t="s">
        <v>349</v>
      </c>
      <c r="B10" s="443">
        <f>SUM(B3:B9)</f>
        <v>217319000</v>
      </c>
      <c r="C10" s="443">
        <f t="shared" ref="C10:N10" si="3">SUM(C3:C9)</f>
        <v>26440000</v>
      </c>
      <c r="D10" s="443">
        <f t="shared" si="3"/>
        <v>55494000</v>
      </c>
      <c r="E10" s="443">
        <f t="shared" si="3"/>
        <v>19904000</v>
      </c>
      <c r="F10" s="443">
        <f t="shared" si="3"/>
        <v>101838000</v>
      </c>
      <c r="G10" s="443">
        <f t="shared" si="3"/>
        <v>21870000</v>
      </c>
      <c r="H10" s="443">
        <f t="shared" si="3"/>
        <v>47261000</v>
      </c>
      <c r="I10" s="443">
        <f t="shared" si="3"/>
        <v>170969000</v>
      </c>
      <c r="J10" s="443">
        <f t="shared" si="3"/>
        <v>-46350000</v>
      </c>
      <c r="K10" s="481">
        <f t="shared" si="3"/>
        <v>0</v>
      </c>
      <c r="L10" s="481">
        <f t="shared" si="3"/>
        <v>7694047.2400000002</v>
      </c>
      <c r="M10" s="481">
        <f t="shared" si="3"/>
        <v>3654552.07</v>
      </c>
      <c r="N10" s="481">
        <f t="shared" si="3"/>
        <v>0</v>
      </c>
      <c r="O10" s="481">
        <f t="shared" ref="O10" si="4">SUM(O3:O9)</f>
        <v>21870000</v>
      </c>
      <c r="P10" s="478">
        <f t="shared" si="2"/>
        <v>33218599.310000002</v>
      </c>
    </row>
    <row r="11" spans="1:16" x14ac:dyDescent="0.25">
      <c r="A11" s="433"/>
      <c r="E11" t="s">
        <v>372</v>
      </c>
      <c r="F11" s="186">
        <f>SUM(C10:E10)</f>
        <v>101838000</v>
      </c>
    </row>
    <row r="12" spans="1:16" ht="14.45" x14ac:dyDescent="0.3">
      <c r="A12" s="433"/>
    </row>
    <row r="13" spans="1:16" x14ac:dyDescent="0.25">
      <c r="A13" s="433"/>
    </row>
    <row r="14" spans="1:16" x14ac:dyDescent="0.25">
      <c r="A14" s="433"/>
    </row>
    <row r="15" spans="1:16" x14ac:dyDescent="0.25">
      <c r="A15" s="433"/>
    </row>
    <row r="16" spans="1:16" x14ac:dyDescent="0.25">
      <c r="A16" s="433"/>
    </row>
    <row r="17" spans="1:1" x14ac:dyDescent="0.25">
      <c r="A17" s="433"/>
    </row>
    <row r="18" spans="1:1" x14ac:dyDescent="0.25">
      <c r="A18" s="433"/>
    </row>
    <row r="19" spans="1:1" x14ac:dyDescent="0.25">
      <c r="A19" s="433"/>
    </row>
  </sheetData>
  <mergeCells count="6">
    <mergeCell ref="K1:P1"/>
    <mergeCell ref="A1:A2"/>
    <mergeCell ref="B1:B2"/>
    <mergeCell ref="C1:E1"/>
    <mergeCell ref="F1:F2"/>
    <mergeCell ref="G1:H1"/>
  </mergeCells>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1110"/>
  <sheetViews>
    <sheetView windowProtection="1" tabSelected="1" zoomScale="90" zoomScaleNormal="90" workbookViewId="0">
      <pane ySplit="2" topLeftCell="A33" activePane="bottomLeft" state="frozen"/>
      <selection pane="bottomLeft" activeCell="S36" sqref="S36"/>
    </sheetView>
  </sheetViews>
  <sheetFormatPr defaultRowHeight="15" x14ac:dyDescent="0.25"/>
  <cols>
    <col min="1" max="1" width="7.5703125" customWidth="1"/>
    <col min="2" max="2" width="14.140625" customWidth="1"/>
    <col min="3" max="3" width="38.5703125" customWidth="1"/>
    <col min="4" max="4" width="15.140625" customWidth="1"/>
    <col min="5" max="5" width="15.85546875" customWidth="1"/>
    <col min="6" max="6" width="14" customWidth="1"/>
    <col min="7" max="7" width="13.85546875" customWidth="1"/>
    <col min="8" max="8" width="14.42578125" style="523" customWidth="1"/>
    <col min="9" max="9" width="11.7109375" customWidth="1"/>
    <col min="10" max="10" width="9.140625" customWidth="1"/>
    <col min="11" max="15" width="15" customWidth="1"/>
    <col min="16" max="16" width="50.28515625" customWidth="1"/>
    <col min="17" max="17" width="25.140625" style="55" customWidth="1"/>
  </cols>
  <sheetData>
    <row r="1" spans="1:17" ht="30.75" customHeight="1" thickBot="1" x14ac:dyDescent="0.3">
      <c r="A1" s="693"/>
      <c r="B1" s="597" t="s">
        <v>0</v>
      </c>
      <c r="C1" s="601" t="s">
        <v>1</v>
      </c>
      <c r="D1" s="599" t="s">
        <v>2</v>
      </c>
      <c r="E1" s="606" t="s">
        <v>3</v>
      </c>
      <c r="F1" s="607"/>
      <c r="G1" s="608"/>
      <c r="H1" s="684" t="s">
        <v>4</v>
      </c>
      <c r="I1" s="601" t="s">
        <v>5</v>
      </c>
      <c r="J1" s="602"/>
      <c r="K1" s="603"/>
      <c r="L1" s="688" t="s">
        <v>356</v>
      </c>
      <c r="M1" s="689"/>
      <c r="N1" s="689"/>
      <c r="O1" s="690"/>
      <c r="P1" s="686" t="s">
        <v>6</v>
      </c>
      <c r="Q1" s="676" t="s">
        <v>254</v>
      </c>
    </row>
    <row r="2" spans="1:17" ht="42.75" customHeight="1" thickBot="1" x14ac:dyDescent="0.3">
      <c r="A2" s="694"/>
      <c r="B2" s="695"/>
      <c r="C2" s="696"/>
      <c r="D2" s="697"/>
      <c r="E2" s="126" t="s">
        <v>7</v>
      </c>
      <c r="F2" s="126" t="s">
        <v>8</v>
      </c>
      <c r="G2" s="126" t="s">
        <v>9</v>
      </c>
      <c r="H2" s="685"/>
      <c r="I2" s="601" t="s">
        <v>296</v>
      </c>
      <c r="J2" s="603"/>
      <c r="K2" s="181" t="s">
        <v>297</v>
      </c>
      <c r="L2" s="445" t="s">
        <v>359</v>
      </c>
      <c r="M2" s="445" t="s">
        <v>354</v>
      </c>
      <c r="N2" s="445" t="s">
        <v>355</v>
      </c>
      <c r="O2" s="445" t="s">
        <v>360</v>
      </c>
      <c r="P2" s="687"/>
      <c r="Q2" s="677"/>
    </row>
    <row r="3" spans="1:17" ht="30.75" customHeight="1" thickBot="1" x14ac:dyDescent="0.3">
      <c r="A3" s="334"/>
      <c r="B3" s="675" t="s">
        <v>10</v>
      </c>
      <c r="C3" s="609"/>
      <c r="D3" s="609"/>
      <c r="E3" s="609"/>
      <c r="F3" s="609"/>
      <c r="G3" s="609"/>
      <c r="H3" s="609"/>
      <c r="I3" s="609"/>
      <c r="J3" s="609"/>
      <c r="K3" s="609"/>
      <c r="L3" s="609"/>
      <c r="M3" s="609"/>
      <c r="N3" s="609"/>
      <c r="O3" s="609"/>
      <c r="P3" s="609"/>
      <c r="Q3" s="610"/>
    </row>
    <row r="4" spans="1:17" ht="38.25" customHeight="1" thickBot="1" x14ac:dyDescent="0.3">
      <c r="A4" s="1"/>
      <c r="B4" s="665" t="s">
        <v>11</v>
      </c>
      <c r="C4" s="666"/>
      <c r="D4" s="195"/>
      <c r="E4" s="195"/>
      <c r="F4" s="195"/>
      <c r="G4" s="195"/>
      <c r="H4" s="517"/>
      <c r="I4" s="622"/>
      <c r="J4" s="623"/>
      <c r="K4" s="195"/>
      <c r="L4" s="444"/>
      <c r="M4" s="444"/>
      <c r="N4" s="444"/>
      <c r="O4" s="444"/>
      <c r="P4" s="195"/>
      <c r="Q4" s="196"/>
    </row>
    <row r="5" spans="1:17" ht="76.5" customHeight="1" thickBot="1" x14ac:dyDescent="0.3">
      <c r="A5" s="302" t="s">
        <v>12</v>
      </c>
      <c r="B5" s="86" t="s">
        <v>13</v>
      </c>
      <c r="C5" s="248" t="s">
        <v>14</v>
      </c>
      <c r="D5" s="167">
        <v>1000000</v>
      </c>
      <c r="E5" s="331"/>
      <c r="F5" s="167">
        <v>1000000</v>
      </c>
      <c r="G5" s="304"/>
      <c r="H5" s="518">
        <f>SUM(E5:G5)</f>
        <v>1000000</v>
      </c>
      <c r="I5" s="632"/>
      <c r="J5" s="633"/>
      <c r="K5" s="331"/>
      <c r="L5" s="451"/>
      <c r="M5" s="451">
        <v>111176</v>
      </c>
      <c r="N5" s="451">
        <v>39000</v>
      </c>
      <c r="O5" s="451"/>
      <c r="P5" s="332" t="s">
        <v>15</v>
      </c>
      <c r="Q5" s="243" t="s">
        <v>350</v>
      </c>
    </row>
    <row r="6" spans="1:17" ht="30" customHeight="1" thickBot="1" x14ac:dyDescent="0.3">
      <c r="A6" s="2"/>
      <c r="B6" s="665" t="s">
        <v>16</v>
      </c>
      <c r="C6" s="666"/>
      <c r="D6" s="198"/>
      <c r="E6" s="198"/>
      <c r="F6" s="195"/>
      <c r="G6" s="195"/>
      <c r="H6" s="517"/>
      <c r="I6" s="691"/>
      <c r="J6" s="692"/>
      <c r="K6" s="198"/>
      <c r="L6" s="452"/>
      <c r="M6" s="452"/>
      <c r="N6" s="452"/>
      <c r="O6" s="452"/>
      <c r="P6" s="252"/>
      <c r="Q6" s="200"/>
    </row>
    <row r="7" spans="1:17" ht="136.5" customHeight="1" thickBot="1" x14ac:dyDescent="0.3">
      <c r="A7" s="302" t="s">
        <v>17</v>
      </c>
      <c r="B7" s="86"/>
      <c r="C7" s="248" t="s">
        <v>285</v>
      </c>
      <c r="D7" s="303">
        <v>37000000</v>
      </c>
      <c r="E7" s="304"/>
      <c r="F7" s="303">
        <v>17500000</v>
      </c>
      <c r="G7" s="333">
        <v>18700000</v>
      </c>
      <c r="H7" s="518">
        <f>SUM(E7:G7)</f>
        <v>36200000</v>
      </c>
      <c r="I7" s="91">
        <v>3600000</v>
      </c>
      <c r="J7" s="249" t="s">
        <v>298</v>
      </c>
      <c r="K7" s="304" t="s">
        <v>19</v>
      </c>
      <c r="L7" s="453"/>
      <c r="M7" s="453">
        <v>7369390</v>
      </c>
      <c r="N7" s="453">
        <v>1926084.61</v>
      </c>
      <c r="O7" s="453"/>
      <c r="P7" s="304" t="s">
        <v>383</v>
      </c>
      <c r="Q7" s="230" t="s">
        <v>257</v>
      </c>
    </row>
    <row r="8" spans="1:17" ht="38.25" customHeight="1" thickBot="1" x14ac:dyDescent="0.3">
      <c r="A8" s="242"/>
      <c r="B8" s="665" t="s">
        <v>20</v>
      </c>
      <c r="C8" s="666"/>
      <c r="D8" s="198"/>
      <c r="E8" s="198"/>
      <c r="F8" s="195"/>
      <c r="G8" s="195"/>
      <c r="H8" s="517"/>
      <c r="I8" s="691"/>
      <c r="J8" s="692"/>
      <c r="K8" s="198"/>
      <c r="L8" s="452"/>
      <c r="M8" s="452"/>
      <c r="N8" s="452"/>
      <c r="O8" s="452"/>
      <c r="P8" s="195"/>
      <c r="Q8" s="201"/>
    </row>
    <row r="9" spans="1:17" ht="187.5" customHeight="1" thickBot="1" x14ac:dyDescent="0.3">
      <c r="A9" s="302" t="s">
        <v>21</v>
      </c>
      <c r="B9" s="86"/>
      <c r="C9" s="248" t="s">
        <v>265</v>
      </c>
      <c r="D9" s="167">
        <v>17900000</v>
      </c>
      <c r="E9" s="303"/>
      <c r="F9" s="303">
        <v>6000000</v>
      </c>
      <c r="G9" s="304"/>
      <c r="H9" s="448">
        <f>SUM(E9:G9)</f>
        <v>6000000</v>
      </c>
      <c r="I9" s="703"/>
      <c r="J9" s="704"/>
      <c r="K9" s="304" t="s">
        <v>384</v>
      </c>
      <c r="L9" s="453"/>
      <c r="M9" s="453"/>
      <c r="N9" s="453"/>
      <c r="O9" s="453"/>
      <c r="P9" s="304" t="s">
        <v>385</v>
      </c>
      <c r="Q9" s="59" t="s">
        <v>340</v>
      </c>
    </row>
    <row r="10" spans="1:17" ht="28.5" customHeight="1" thickBot="1" x14ac:dyDescent="0.3">
      <c r="A10" s="71" t="s">
        <v>357</v>
      </c>
      <c r="B10" s="73"/>
      <c r="C10" s="248" t="s">
        <v>266</v>
      </c>
      <c r="D10" s="253">
        <v>1000000</v>
      </c>
      <c r="E10" s="19">
        <v>1000000</v>
      </c>
      <c r="F10" s="72"/>
      <c r="G10" s="72"/>
      <c r="H10" s="505">
        <f>SUM(E10:G10)</f>
        <v>1000000</v>
      </c>
      <c r="I10" s="69"/>
      <c r="J10" s="70"/>
      <c r="K10" s="72"/>
      <c r="L10" s="454"/>
      <c r="M10" s="454"/>
      <c r="N10" s="454"/>
      <c r="O10" s="454"/>
      <c r="P10" s="72" t="s">
        <v>386</v>
      </c>
      <c r="Q10" s="68"/>
    </row>
    <row r="11" spans="1:17" ht="15.75" customHeight="1" thickBot="1" x14ac:dyDescent="0.3">
      <c r="A11" s="2" t="s">
        <v>358</v>
      </c>
      <c r="B11" s="3"/>
      <c r="C11" s="248" t="s">
        <v>22</v>
      </c>
      <c r="D11" s="111">
        <v>1500000</v>
      </c>
      <c r="E11" s="19">
        <v>1500000</v>
      </c>
      <c r="F11" s="16"/>
      <c r="G11" s="16"/>
      <c r="H11" s="505">
        <f>SUM(E11:G11)</f>
        <v>1500000</v>
      </c>
      <c r="I11" s="707"/>
      <c r="J11" s="708"/>
      <c r="K11" s="16"/>
      <c r="L11" s="454"/>
      <c r="M11" s="454"/>
      <c r="N11" s="454"/>
      <c r="O11" s="454"/>
      <c r="P11" s="16" t="s">
        <v>387</v>
      </c>
      <c r="Q11" s="56" t="s">
        <v>263</v>
      </c>
    </row>
    <row r="12" spans="1:17" ht="33" customHeight="1" thickBot="1" x14ac:dyDescent="0.3">
      <c r="A12" s="302"/>
      <c r="B12" s="678" t="s">
        <v>23</v>
      </c>
      <c r="C12" s="679"/>
      <c r="D12" s="245"/>
      <c r="E12" s="199"/>
      <c r="F12" s="199"/>
      <c r="G12" s="199"/>
      <c r="H12" s="519"/>
      <c r="I12" s="624"/>
      <c r="J12" s="625"/>
      <c r="K12" s="199"/>
      <c r="L12" s="455"/>
      <c r="M12" s="455"/>
      <c r="N12" s="455"/>
      <c r="O12" s="455"/>
      <c r="P12" s="199"/>
      <c r="Q12" s="201"/>
    </row>
    <row r="13" spans="1:17" ht="68.25" customHeight="1" thickBot="1" x14ac:dyDescent="0.3">
      <c r="A13" s="2" t="s">
        <v>24</v>
      </c>
      <c r="B13" s="3"/>
      <c r="C13" s="248" t="s">
        <v>267</v>
      </c>
      <c r="D13" s="111">
        <v>1660000</v>
      </c>
      <c r="E13" s="19">
        <v>1660000</v>
      </c>
      <c r="F13" s="16"/>
      <c r="G13" s="16"/>
      <c r="H13" s="505">
        <f>SUM(E13:G13)</f>
        <v>1660000</v>
      </c>
      <c r="I13" s="705"/>
      <c r="J13" s="706"/>
      <c r="K13" s="16" t="s">
        <v>264</v>
      </c>
      <c r="L13" s="454"/>
      <c r="M13" s="454"/>
      <c r="N13" s="454"/>
      <c r="O13" s="454"/>
      <c r="P13" s="16" t="s">
        <v>396</v>
      </c>
      <c r="Q13" s="231" t="s">
        <v>258</v>
      </c>
    </row>
    <row r="14" spans="1:17" ht="38.25" customHeight="1" thickBot="1" x14ac:dyDescent="0.3">
      <c r="A14" s="2"/>
      <c r="B14" s="678" t="s">
        <v>26</v>
      </c>
      <c r="C14" s="679"/>
      <c r="D14" s="197"/>
      <c r="E14" s="198"/>
      <c r="F14" s="195"/>
      <c r="G14" s="195"/>
      <c r="H14" s="517"/>
      <c r="I14" s="624"/>
      <c r="J14" s="625"/>
      <c r="K14" s="195"/>
      <c r="L14" s="456"/>
      <c r="M14" s="456"/>
      <c r="N14" s="456"/>
      <c r="O14" s="456"/>
      <c r="P14" s="195"/>
      <c r="Q14" s="201"/>
    </row>
    <row r="15" spans="1:17" ht="93" customHeight="1" thickBot="1" x14ac:dyDescent="0.3">
      <c r="A15" s="302" t="s">
        <v>27</v>
      </c>
      <c r="B15" s="86"/>
      <c r="C15" s="248" t="s">
        <v>268</v>
      </c>
      <c r="D15" s="305">
        <v>3900000</v>
      </c>
      <c r="E15" s="305">
        <v>3900000</v>
      </c>
      <c r="F15" s="304"/>
      <c r="G15" s="304"/>
      <c r="H15" s="448">
        <f>SUM(E15:G15)</f>
        <v>3900000</v>
      </c>
      <c r="I15" s="632"/>
      <c r="J15" s="633"/>
      <c r="K15" s="304" t="s">
        <v>28</v>
      </c>
      <c r="L15" s="453"/>
      <c r="M15" s="453"/>
      <c r="N15" s="453"/>
      <c r="O15" s="453"/>
      <c r="P15" s="536" t="s">
        <v>388</v>
      </c>
      <c r="Q15" s="60" t="s">
        <v>258</v>
      </c>
    </row>
    <row r="16" spans="1:17" ht="20.25" customHeight="1" thickBot="1" x14ac:dyDescent="0.3">
      <c r="A16" s="85"/>
      <c r="B16" s="246"/>
      <c r="C16" s="248" t="s">
        <v>269</v>
      </c>
      <c r="D16" s="113">
        <v>653000</v>
      </c>
      <c r="E16" s="84"/>
      <c r="F16" s="19"/>
      <c r="G16" s="19">
        <v>653000</v>
      </c>
      <c r="H16" s="505">
        <f>SUM(E16:G16)</f>
        <v>653000</v>
      </c>
      <c r="I16" s="74"/>
      <c r="J16" s="75"/>
      <c r="K16" s="75"/>
      <c r="L16" s="454"/>
      <c r="M16" s="454"/>
      <c r="N16" s="454"/>
      <c r="O16" s="454"/>
      <c r="P16" s="75"/>
      <c r="Q16" s="393"/>
    </row>
    <row r="17" spans="1:17" ht="38.25" customHeight="1" thickBot="1" x14ac:dyDescent="0.3">
      <c r="A17" s="2"/>
      <c r="B17" s="665" t="s">
        <v>29</v>
      </c>
      <c r="C17" s="679"/>
      <c r="D17" s="202"/>
      <c r="E17" s="203"/>
      <c r="F17" s="195"/>
      <c r="G17" s="195"/>
      <c r="H17" s="517"/>
      <c r="I17" s="624"/>
      <c r="J17" s="625"/>
      <c r="K17" s="195"/>
      <c r="L17" s="456"/>
      <c r="M17" s="456"/>
      <c r="N17" s="456"/>
      <c r="O17" s="456"/>
      <c r="P17" s="195"/>
      <c r="Q17" s="201"/>
    </row>
    <row r="18" spans="1:17" ht="93" customHeight="1" x14ac:dyDescent="0.25">
      <c r="A18" s="659" t="s">
        <v>30</v>
      </c>
      <c r="B18" s="662"/>
      <c r="C18" s="251" t="s">
        <v>25</v>
      </c>
      <c r="D18" s="698">
        <v>5200000</v>
      </c>
      <c r="E18" s="630"/>
      <c r="F18" s="680"/>
      <c r="G18" s="680">
        <v>5200000</v>
      </c>
      <c r="H18" s="682">
        <f t="shared" ref="H18:H19" si="0">SUM(E18:G18)</f>
        <v>5200000</v>
      </c>
      <c r="I18" s="626"/>
      <c r="J18" s="627"/>
      <c r="K18" s="630" t="s">
        <v>32</v>
      </c>
      <c r="L18" s="457"/>
      <c r="M18" s="457">
        <v>3150000</v>
      </c>
      <c r="N18" s="457"/>
      <c r="O18" s="457"/>
      <c r="P18" s="630"/>
      <c r="Q18" s="614" t="s">
        <v>340</v>
      </c>
    </row>
    <row r="19" spans="1:17" ht="45" customHeight="1" thickBot="1" x14ac:dyDescent="0.3">
      <c r="A19" s="660"/>
      <c r="B19" s="663"/>
      <c r="C19" s="250" t="s">
        <v>31</v>
      </c>
      <c r="D19" s="699"/>
      <c r="E19" s="634"/>
      <c r="F19" s="681"/>
      <c r="G19" s="634"/>
      <c r="H19" s="683">
        <f t="shared" si="0"/>
        <v>0</v>
      </c>
      <c r="I19" s="628"/>
      <c r="J19" s="629"/>
      <c r="K19" s="634"/>
      <c r="L19" s="458"/>
      <c r="M19" s="458"/>
      <c r="N19" s="458"/>
      <c r="O19" s="458"/>
      <c r="P19" s="634"/>
      <c r="Q19" s="615"/>
    </row>
    <row r="20" spans="1:17" ht="38.25" customHeight="1" thickBot="1" x14ac:dyDescent="0.3">
      <c r="A20" s="302"/>
      <c r="B20" s="678" t="s">
        <v>33</v>
      </c>
      <c r="C20" s="679"/>
      <c r="D20" s="197"/>
      <c r="E20" s="197"/>
      <c r="F20" s="204"/>
      <c r="G20" s="204"/>
      <c r="H20" s="520"/>
      <c r="I20" s="624"/>
      <c r="J20" s="625"/>
      <c r="K20" s="204"/>
      <c r="L20" s="459"/>
      <c r="M20" s="459"/>
      <c r="N20" s="459"/>
      <c r="O20" s="459"/>
      <c r="P20" s="204"/>
      <c r="Q20" s="205"/>
    </row>
    <row r="21" spans="1:17" ht="74.25" customHeight="1" thickBot="1" x14ac:dyDescent="0.3">
      <c r="A21" s="2" t="s">
        <v>34</v>
      </c>
      <c r="B21" s="3"/>
      <c r="C21" s="235" t="s">
        <v>270</v>
      </c>
      <c r="D21" s="110">
        <v>1204000</v>
      </c>
      <c r="E21" s="18"/>
      <c r="F21" s="19"/>
      <c r="G21" s="19">
        <v>1204000</v>
      </c>
      <c r="H21" s="505">
        <f>SUM(E21:G21)</f>
        <v>1204000</v>
      </c>
      <c r="I21" s="632"/>
      <c r="J21" s="633"/>
      <c r="K21" s="16" t="s">
        <v>271</v>
      </c>
      <c r="L21" s="454"/>
      <c r="M21" s="454"/>
      <c r="N21" s="454"/>
      <c r="O21" s="454"/>
      <c r="P21" s="20" t="s">
        <v>35</v>
      </c>
      <c r="Q21" s="59" t="s">
        <v>257</v>
      </c>
    </row>
    <row r="22" spans="1:17" ht="30" customHeight="1" thickBot="1" x14ac:dyDescent="0.3">
      <c r="A22" s="2"/>
      <c r="B22" s="678" t="s">
        <v>36</v>
      </c>
      <c r="C22" s="679"/>
      <c r="D22" s="206"/>
      <c r="E22" s="195"/>
      <c r="F22" s="198"/>
      <c r="G22" s="195"/>
      <c r="H22" s="517"/>
      <c r="I22" s="624"/>
      <c r="J22" s="625"/>
      <c r="K22" s="195"/>
      <c r="L22" s="456"/>
      <c r="M22" s="456"/>
      <c r="N22" s="456"/>
      <c r="O22" s="456"/>
      <c r="P22" s="195"/>
      <c r="Q22" s="201"/>
    </row>
    <row r="23" spans="1:17" ht="78.75" customHeight="1" thickBot="1" x14ac:dyDescent="0.3">
      <c r="A23" s="2" t="s">
        <v>37</v>
      </c>
      <c r="B23" s="3"/>
      <c r="C23" s="235" t="s">
        <v>272</v>
      </c>
      <c r="D23" s="111">
        <v>1140000</v>
      </c>
      <c r="E23" s="19">
        <v>1140000</v>
      </c>
      <c r="F23" s="18"/>
      <c r="G23" s="19"/>
      <c r="H23" s="505">
        <f>SUM(E23:G23)</f>
        <v>1140000</v>
      </c>
      <c r="I23" s="632"/>
      <c r="J23" s="633"/>
      <c r="K23" s="16"/>
      <c r="L23" s="454"/>
      <c r="M23" s="454"/>
      <c r="N23" s="454"/>
      <c r="O23" s="454"/>
      <c r="P23" s="54"/>
      <c r="Q23" s="59" t="s">
        <v>340</v>
      </c>
    </row>
    <row r="24" spans="1:17" ht="33.75" customHeight="1" thickBot="1" x14ac:dyDescent="0.3">
      <c r="A24" s="2"/>
      <c r="B24" s="700" t="s">
        <v>38</v>
      </c>
      <c r="C24" s="674"/>
      <c r="D24" s="197"/>
      <c r="E24" s="195"/>
      <c r="F24" s="198"/>
      <c r="G24" s="195"/>
      <c r="H24" s="517"/>
      <c r="I24" s="624"/>
      <c r="J24" s="625"/>
      <c r="K24" s="195"/>
      <c r="L24" s="456"/>
      <c r="M24" s="456"/>
      <c r="N24" s="456"/>
      <c r="O24" s="456"/>
      <c r="P24" s="195"/>
      <c r="Q24" s="201"/>
    </row>
    <row r="25" spans="1:17" ht="47.25" customHeight="1" x14ac:dyDescent="0.25">
      <c r="A25" s="659" t="s">
        <v>39</v>
      </c>
      <c r="B25" s="667" t="s">
        <v>40</v>
      </c>
      <c r="C25" s="669"/>
      <c r="D25" s="671">
        <v>6000000</v>
      </c>
      <c r="E25" s="655"/>
      <c r="F25" s="680">
        <v>300000</v>
      </c>
      <c r="G25" s="655"/>
      <c r="H25" s="710">
        <f t="shared" ref="H25:H26" si="1">SUM(E25:G25)</f>
        <v>300000</v>
      </c>
      <c r="I25" s="170">
        <v>3500000</v>
      </c>
      <c r="J25" s="123" t="s">
        <v>299</v>
      </c>
      <c r="K25" s="653"/>
      <c r="L25" s="460"/>
      <c r="M25" s="460">
        <v>540000</v>
      </c>
      <c r="N25" s="460"/>
      <c r="O25" s="460"/>
      <c r="P25" s="630" t="s">
        <v>389</v>
      </c>
      <c r="Q25" s="614" t="s">
        <v>257</v>
      </c>
    </row>
    <row r="26" spans="1:17" ht="47.25" customHeight="1" thickBot="1" x14ac:dyDescent="0.3">
      <c r="A26" s="661"/>
      <c r="B26" s="668"/>
      <c r="C26" s="670"/>
      <c r="D26" s="672"/>
      <c r="E26" s="656"/>
      <c r="F26" s="709"/>
      <c r="G26" s="656"/>
      <c r="H26" s="711">
        <f t="shared" si="1"/>
        <v>0</v>
      </c>
      <c r="I26" s="171">
        <v>2600000</v>
      </c>
      <c r="J26" s="125" t="s">
        <v>300</v>
      </c>
      <c r="K26" s="654"/>
      <c r="L26" s="461"/>
      <c r="M26" s="461"/>
      <c r="N26" s="461"/>
      <c r="O26" s="461"/>
      <c r="P26" s="631"/>
      <c r="Q26" s="615"/>
    </row>
    <row r="27" spans="1:17" ht="25.5" customHeight="1" thickBot="1" x14ac:dyDescent="0.3">
      <c r="A27" s="2"/>
      <c r="B27" s="700" t="s">
        <v>280</v>
      </c>
      <c r="C27" s="674"/>
      <c r="D27" s="206"/>
      <c r="E27" s="198"/>
      <c r="F27" s="195"/>
      <c r="G27" s="195"/>
      <c r="H27" s="517"/>
      <c r="I27" s="624"/>
      <c r="J27" s="625"/>
      <c r="K27" s="195"/>
      <c r="L27" s="456"/>
      <c r="M27" s="456"/>
      <c r="N27" s="456"/>
      <c r="O27" s="456"/>
      <c r="P27" s="195"/>
      <c r="Q27" s="201"/>
    </row>
    <row r="28" spans="1:17" ht="78" customHeight="1" thickBot="1" x14ac:dyDescent="0.3">
      <c r="A28" s="2" t="s">
        <v>41</v>
      </c>
      <c r="B28" s="3"/>
      <c r="C28" s="235" t="s">
        <v>281</v>
      </c>
      <c r="D28" s="168">
        <v>2338000</v>
      </c>
      <c r="E28" s="18"/>
      <c r="F28" s="19">
        <v>2338000</v>
      </c>
      <c r="G28" s="16"/>
      <c r="H28" s="454">
        <f>SUM(E28:G28)</f>
        <v>2338000</v>
      </c>
      <c r="I28" s="632"/>
      <c r="J28" s="633"/>
      <c r="K28" s="16"/>
      <c r="L28" s="454"/>
      <c r="M28" s="454"/>
      <c r="N28" s="454"/>
      <c r="O28" s="454"/>
      <c r="P28" s="16" t="s">
        <v>282</v>
      </c>
      <c r="Q28" s="59" t="s">
        <v>340</v>
      </c>
    </row>
    <row r="29" spans="1:17" ht="30" customHeight="1" thickBot="1" x14ac:dyDescent="0.3">
      <c r="A29" s="2"/>
      <c r="B29" s="700" t="s">
        <v>42</v>
      </c>
      <c r="C29" s="674"/>
      <c r="D29" s="206"/>
      <c r="E29" s="195"/>
      <c r="F29" s="198"/>
      <c r="G29" s="195"/>
      <c r="H29" s="517"/>
      <c r="I29" s="624"/>
      <c r="J29" s="625"/>
      <c r="K29" s="195"/>
      <c r="L29" s="456"/>
      <c r="M29" s="456"/>
      <c r="N29" s="456"/>
      <c r="O29" s="456"/>
      <c r="P29" s="195"/>
      <c r="Q29" s="201"/>
    </row>
    <row r="30" spans="1:17" ht="90" customHeight="1" thickBot="1" x14ac:dyDescent="0.3">
      <c r="A30" s="302" t="s">
        <v>43</v>
      </c>
      <c r="B30" s="336" t="s">
        <v>44</v>
      </c>
      <c r="C30" s="235" t="s">
        <v>45</v>
      </c>
      <c r="D30" s="337" t="s">
        <v>46</v>
      </c>
      <c r="E30" s="338"/>
      <c r="F30" s="339"/>
      <c r="G30" s="338"/>
      <c r="H30" s="507">
        <f>SUM(E30:G30)</f>
        <v>0</v>
      </c>
      <c r="I30" s="701"/>
      <c r="J30" s="702"/>
      <c r="K30" s="304" t="s">
        <v>47</v>
      </c>
      <c r="L30" s="462"/>
      <c r="M30" s="462"/>
      <c r="N30" s="462"/>
      <c r="O30" s="462"/>
      <c r="P30" s="332" t="s">
        <v>311</v>
      </c>
      <c r="Q30" s="60" t="s">
        <v>341</v>
      </c>
    </row>
    <row r="31" spans="1:17" ht="33" customHeight="1" thickBot="1" x14ac:dyDescent="0.3">
      <c r="A31" s="2"/>
      <c r="B31" s="665" t="s">
        <v>273</v>
      </c>
      <c r="C31" s="666"/>
      <c r="D31" s="335"/>
      <c r="E31" s="195"/>
      <c r="F31" s="198"/>
      <c r="G31" s="195"/>
      <c r="H31" s="517"/>
      <c r="I31" s="622"/>
      <c r="J31" s="623"/>
      <c r="K31" s="195"/>
      <c r="L31" s="456"/>
      <c r="M31" s="456"/>
      <c r="N31" s="456"/>
      <c r="O31" s="456"/>
      <c r="P31" s="195"/>
      <c r="Q31" s="201"/>
    </row>
    <row r="32" spans="1:17" ht="73.5" customHeight="1" thickBot="1" x14ac:dyDescent="0.3">
      <c r="A32" s="2" t="s">
        <v>48</v>
      </c>
      <c r="B32" s="3"/>
      <c r="C32" s="248" t="s">
        <v>418</v>
      </c>
      <c r="D32" s="168">
        <v>503000</v>
      </c>
      <c r="E32" s="16" t="s">
        <v>274</v>
      </c>
      <c r="F32" s="21">
        <v>503000</v>
      </c>
      <c r="G32" s="16"/>
      <c r="H32" s="454">
        <f>SUM(E32:G32)</f>
        <v>503000</v>
      </c>
      <c r="I32" s="632"/>
      <c r="J32" s="633"/>
      <c r="K32" s="16"/>
      <c r="L32" s="454"/>
      <c r="M32" s="454"/>
      <c r="N32" s="454"/>
      <c r="O32" s="454"/>
      <c r="P32" s="16" t="s">
        <v>390</v>
      </c>
      <c r="Q32" s="59" t="s">
        <v>258</v>
      </c>
    </row>
    <row r="33" spans="1:17" ht="36.75" customHeight="1" thickBot="1" x14ac:dyDescent="0.3">
      <c r="A33" s="541" t="s">
        <v>398</v>
      </c>
      <c r="B33" s="542"/>
      <c r="C33" s="248" t="s">
        <v>400</v>
      </c>
      <c r="D33" s="168">
        <v>500000</v>
      </c>
      <c r="E33" s="536"/>
      <c r="F33" s="21"/>
      <c r="G33" s="536"/>
      <c r="H33" s="454"/>
      <c r="I33" s="537"/>
      <c r="J33" s="538"/>
      <c r="K33" s="536"/>
      <c r="L33" s="454"/>
      <c r="M33" s="454"/>
      <c r="N33" s="454"/>
      <c r="O33" s="454"/>
      <c r="P33" s="536" t="s">
        <v>402</v>
      </c>
      <c r="Q33" s="394" t="s">
        <v>403</v>
      </c>
    </row>
    <row r="34" spans="1:17" ht="65.25" customHeight="1" thickBot="1" x14ac:dyDescent="0.3">
      <c r="A34" s="79" t="s">
        <v>399</v>
      </c>
      <c r="B34" s="90"/>
      <c r="C34" s="248" t="s">
        <v>401</v>
      </c>
      <c r="D34" s="168">
        <v>1000000</v>
      </c>
      <c r="E34" s="80"/>
      <c r="F34" s="21"/>
      <c r="G34" s="80"/>
      <c r="H34" s="505"/>
      <c r="I34" s="91"/>
      <c r="J34" s="81"/>
      <c r="K34" s="80"/>
      <c r="L34" s="454"/>
      <c r="M34" s="454"/>
      <c r="N34" s="454"/>
      <c r="O34" s="454"/>
      <c r="P34" s="80" t="s">
        <v>404</v>
      </c>
      <c r="Q34" s="60" t="s">
        <v>257</v>
      </c>
    </row>
    <row r="35" spans="1:17" ht="33" customHeight="1" thickBot="1" x14ac:dyDescent="0.3">
      <c r="A35" s="541"/>
      <c r="B35" s="665" t="s">
        <v>393</v>
      </c>
      <c r="C35" s="666"/>
      <c r="D35" s="335"/>
      <c r="E35" s="539"/>
      <c r="F35" s="540"/>
      <c r="G35" s="539"/>
      <c r="H35" s="517"/>
      <c r="I35" s="622"/>
      <c r="J35" s="623"/>
      <c r="K35" s="539"/>
      <c r="L35" s="456"/>
      <c r="M35" s="456"/>
      <c r="N35" s="456"/>
      <c r="O35" s="456"/>
      <c r="P35" s="539"/>
      <c r="Q35" s="201"/>
    </row>
    <row r="36" spans="1:17" ht="108.75" customHeight="1" thickBot="1" x14ac:dyDescent="0.3">
      <c r="A36" s="592" t="s">
        <v>392</v>
      </c>
      <c r="B36" s="73"/>
      <c r="C36" s="248" t="s">
        <v>394</v>
      </c>
      <c r="D36" s="168">
        <v>33100000</v>
      </c>
      <c r="E36" s="593" t="s">
        <v>274</v>
      </c>
      <c r="F36" s="21"/>
      <c r="G36" s="593"/>
      <c r="H36" s="454">
        <f>SUM(E36:G36)</f>
        <v>0</v>
      </c>
      <c r="I36" s="632"/>
      <c r="J36" s="633"/>
      <c r="K36" s="593" t="s">
        <v>425</v>
      </c>
      <c r="L36" s="454"/>
      <c r="M36" s="454"/>
      <c r="N36" s="454"/>
      <c r="O36" s="454"/>
      <c r="P36" s="593" t="s">
        <v>426</v>
      </c>
      <c r="Q36" s="59" t="s">
        <v>258</v>
      </c>
    </row>
    <row r="37" spans="1:17" ht="65.25" customHeight="1" thickBot="1" x14ac:dyDescent="0.3">
      <c r="A37" s="541" t="s">
        <v>428</v>
      </c>
      <c r="B37" s="73"/>
      <c r="C37" s="248" t="s">
        <v>429</v>
      </c>
      <c r="D37" s="168">
        <v>80000000</v>
      </c>
      <c r="E37" s="536"/>
      <c r="F37" s="21"/>
      <c r="G37" s="536"/>
      <c r="H37" s="454"/>
      <c r="I37" s="632"/>
      <c r="J37" s="633"/>
      <c r="K37" s="536"/>
      <c r="L37" s="454"/>
      <c r="M37" s="454"/>
      <c r="N37" s="454"/>
      <c r="O37" s="454"/>
      <c r="P37" s="536" t="s">
        <v>430</v>
      </c>
      <c r="Q37" s="59" t="s">
        <v>258</v>
      </c>
    </row>
    <row r="38" spans="1:17" ht="30" customHeight="1" thickBot="1" x14ac:dyDescent="0.3">
      <c r="A38" s="2"/>
      <c r="B38" s="673" t="s">
        <v>49</v>
      </c>
      <c r="C38" s="674"/>
      <c r="D38" s="207"/>
      <c r="E38" s="198"/>
      <c r="F38" s="198"/>
      <c r="G38" s="195"/>
      <c r="H38" s="517"/>
      <c r="I38" s="624"/>
      <c r="J38" s="625"/>
      <c r="K38" s="195"/>
      <c r="L38" s="456"/>
      <c r="M38" s="456"/>
      <c r="N38" s="456"/>
      <c r="O38" s="456"/>
      <c r="P38" s="195"/>
      <c r="Q38" s="201"/>
    </row>
    <row r="39" spans="1:17" ht="51" customHeight="1" x14ac:dyDescent="0.25">
      <c r="A39" s="659" t="s">
        <v>50</v>
      </c>
      <c r="B39" s="662" t="s">
        <v>51</v>
      </c>
      <c r="C39" s="247" t="s">
        <v>52</v>
      </c>
      <c r="D39" s="306"/>
      <c r="E39" s="307"/>
      <c r="F39" s="307"/>
      <c r="G39" s="307"/>
      <c r="H39" s="526">
        <f t="shared" ref="H39:H48" si="2">SUM(E39:G39)</f>
        <v>0</v>
      </c>
      <c r="I39" s="321"/>
      <c r="J39" s="326"/>
      <c r="K39" s="308"/>
      <c r="L39" s="463"/>
      <c r="M39" s="463"/>
      <c r="N39" s="463"/>
      <c r="O39" s="463"/>
      <c r="P39" s="172" t="s">
        <v>62</v>
      </c>
      <c r="Q39" s="614" t="s">
        <v>257</v>
      </c>
    </row>
    <row r="40" spans="1:17" ht="67.5" customHeight="1" x14ac:dyDescent="0.25">
      <c r="A40" s="660"/>
      <c r="B40" s="663"/>
      <c r="C40" s="236" t="s">
        <v>53</v>
      </c>
      <c r="D40" s="309"/>
      <c r="E40" s="310"/>
      <c r="F40" s="310"/>
      <c r="G40" s="310"/>
      <c r="H40" s="527">
        <f t="shared" si="2"/>
        <v>0</v>
      </c>
      <c r="I40" s="322"/>
      <c r="J40" s="327"/>
      <c r="K40" s="311"/>
      <c r="L40" s="464"/>
      <c r="M40" s="464"/>
      <c r="N40" s="464"/>
      <c r="O40" s="464"/>
      <c r="P40" s="175"/>
      <c r="Q40" s="642"/>
    </row>
    <row r="41" spans="1:17" ht="36.75" customHeight="1" x14ac:dyDescent="0.25">
      <c r="A41" s="660"/>
      <c r="B41" s="663"/>
      <c r="C41" s="236" t="s">
        <v>54</v>
      </c>
      <c r="D41" s="312"/>
      <c r="E41" s="313"/>
      <c r="F41" s="313"/>
      <c r="G41" s="313"/>
      <c r="H41" s="528">
        <f t="shared" si="2"/>
        <v>0</v>
      </c>
      <c r="I41" s="323"/>
      <c r="J41" s="328"/>
      <c r="K41" s="314"/>
      <c r="L41" s="465"/>
      <c r="M41" s="465"/>
      <c r="N41" s="465"/>
      <c r="O41" s="465"/>
      <c r="P41" s="124"/>
      <c r="Q41" s="642"/>
    </row>
    <row r="42" spans="1:17" ht="33.75" customHeight="1" x14ac:dyDescent="0.25">
      <c r="A42" s="660"/>
      <c r="B42" s="663"/>
      <c r="C42" s="236" t="s">
        <v>55</v>
      </c>
      <c r="D42" s="309"/>
      <c r="E42" s="310"/>
      <c r="F42" s="310"/>
      <c r="G42" s="310"/>
      <c r="H42" s="527">
        <f t="shared" si="2"/>
        <v>0</v>
      </c>
      <c r="I42" s="322"/>
      <c r="J42" s="327"/>
      <c r="K42" s="311"/>
      <c r="L42" s="464"/>
      <c r="M42" s="464"/>
      <c r="N42" s="464"/>
      <c r="O42" s="464"/>
      <c r="P42" s="175"/>
      <c r="Q42" s="642"/>
    </row>
    <row r="43" spans="1:17" ht="36.75" customHeight="1" x14ac:dyDescent="0.25">
      <c r="A43" s="660"/>
      <c r="B43" s="663"/>
      <c r="C43" s="236" t="s">
        <v>56</v>
      </c>
      <c r="D43" s="312"/>
      <c r="E43" s="313"/>
      <c r="F43" s="313"/>
      <c r="G43" s="313"/>
      <c r="H43" s="528">
        <f t="shared" si="2"/>
        <v>0</v>
      </c>
      <c r="I43" s="323"/>
      <c r="J43" s="328"/>
      <c r="K43" s="314"/>
      <c r="L43" s="465"/>
      <c r="M43" s="465"/>
      <c r="N43" s="465"/>
      <c r="O43" s="465"/>
      <c r="P43" s="124"/>
      <c r="Q43" s="642"/>
    </row>
    <row r="44" spans="1:17" ht="33.75" customHeight="1" x14ac:dyDescent="0.25">
      <c r="A44" s="660"/>
      <c r="B44" s="663"/>
      <c r="C44" s="236" t="s">
        <v>57</v>
      </c>
      <c r="D44" s="309"/>
      <c r="E44" s="310"/>
      <c r="F44" s="310"/>
      <c r="G44" s="310"/>
      <c r="H44" s="527">
        <f t="shared" si="2"/>
        <v>0</v>
      </c>
      <c r="I44" s="322"/>
      <c r="J44" s="327"/>
      <c r="K44" s="311"/>
      <c r="L44" s="464"/>
      <c r="M44" s="464"/>
      <c r="N44" s="464"/>
      <c r="O44" s="464"/>
      <c r="P44" s="175"/>
      <c r="Q44" s="642"/>
    </row>
    <row r="45" spans="1:17" ht="33.75" customHeight="1" x14ac:dyDescent="0.25">
      <c r="A45" s="660"/>
      <c r="B45" s="663"/>
      <c r="C45" s="236" t="s">
        <v>58</v>
      </c>
      <c r="D45" s="312"/>
      <c r="E45" s="313"/>
      <c r="F45" s="313"/>
      <c r="G45" s="313"/>
      <c r="H45" s="528">
        <f t="shared" si="2"/>
        <v>0</v>
      </c>
      <c r="I45" s="323"/>
      <c r="J45" s="328"/>
      <c r="K45" s="314"/>
      <c r="L45" s="465"/>
      <c r="M45" s="465"/>
      <c r="N45" s="465"/>
      <c r="O45" s="465"/>
      <c r="P45" s="17"/>
      <c r="Q45" s="642"/>
    </row>
    <row r="46" spans="1:17" ht="56.25" customHeight="1" x14ac:dyDescent="0.25">
      <c r="A46" s="660"/>
      <c r="B46" s="663"/>
      <c r="C46" s="236" t="s">
        <v>59</v>
      </c>
      <c r="D46" s="309"/>
      <c r="E46" s="310"/>
      <c r="F46" s="310"/>
      <c r="G46" s="310"/>
      <c r="H46" s="527">
        <f t="shared" si="2"/>
        <v>0</v>
      </c>
      <c r="I46" s="322"/>
      <c r="J46" s="327"/>
      <c r="K46" s="311"/>
      <c r="L46" s="464"/>
      <c r="M46" s="464"/>
      <c r="N46" s="464"/>
      <c r="O46" s="464"/>
      <c r="P46" s="174"/>
      <c r="Q46" s="642"/>
    </row>
    <row r="47" spans="1:17" ht="33.75" customHeight="1" x14ac:dyDescent="0.25">
      <c r="A47" s="660"/>
      <c r="B47" s="663"/>
      <c r="C47" s="236" t="s">
        <v>60</v>
      </c>
      <c r="D47" s="315"/>
      <c r="E47" s="316"/>
      <c r="F47" s="316"/>
      <c r="G47" s="316"/>
      <c r="H47" s="529">
        <f t="shared" si="2"/>
        <v>0</v>
      </c>
      <c r="I47" s="324"/>
      <c r="J47" s="329"/>
      <c r="K47" s="317"/>
      <c r="L47" s="466"/>
      <c r="M47" s="466"/>
      <c r="N47" s="466"/>
      <c r="O47" s="466"/>
      <c r="P47" s="173"/>
      <c r="Q47" s="642"/>
    </row>
    <row r="48" spans="1:17" ht="56.25" customHeight="1" thickBot="1" x14ac:dyDescent="0.3">
      <c r="A48" s="661"/>
      <c r="B48" s="664"/>
      <c r="C48" s="341" t="s">
        <v>61</v>
      </c>
      <c r="D48" s="318"/>
      <c r="E48" s="319"/>
      <c r="F48" s="319"/>
      <c r="G48" s="319"/>
      <c r="H48" s="530">
        <f t="shared" si="2"/>
        <v>0</v>
      </c>
      <c r="I48" s="325"/>
      <c r="J48" s="330"/>
      <c r="K48" s="320"/>
      <c r="L48" s="467"/>
      <c r="M48" s="467"/>
      <c r="N48" s="467"/>
      <c r="O48" s="467"/>
      <c r="P48" s="22"/>
      <c r="Q48" s="615"/>
    </row>
    <row r="49" spans="1:17" ht="32.25" customHeight="1" thickBot="1" x14ac:dyDescent="0.3">
      <c r="A49" s="241"/>
      <c r="B49" s="657" t="s">
        <v>275</v>
      </c>
      <c r="C49" s="658"/>
      <c r="D49" s="244"/>
      <c r="E49" s="234"/>
      <c r="F49" s="237"/>
      <c r="G49" s="234"/>
      <c r="H49" s="521"/>
      <c r="I49" s="618"/>
      <c r="J49" s="619"/>
      <c r="K49" s="234"/>
      <c r="L49" s="468"/>
      <c r="M49" s="468"/>
      <c r="N49" s="468"/>
      <c r="O49" s="468"/>
      <c r="P49" s="208"/>
      <c r="Q49" s="201"/>
    </row>
    <row r="50" spans="1:17" ht="101.25" customHeight="1" thickBot="1" x14ac:dyDescent="0.3">
      <c r="A50" s="10" t="s">
        <v>361</v>
      </c>
      <c r="B50" s="11"/>
      <c r="C50" s="235" t="s">
        <v>276</v>
      </c>
      <c r="D50" s="112">
        <v>5000000</v>
      </c>
      <c r="E50" s="83">
        <v>5000000</v>
      </c>
      <c r="F50" s="47"/>
      <c r="G50" s="46"/>
      <c r="H50" s="524">
        <f>SUM(E50:G50)</f>
        <v>5000000</v>
      </c>
      <c r="I50" s="635"/>
      <c r="J50" s="636"/>
      <c r="K50" s="46"/>
      <c r="L50" s="469"/>
      <c r="M50" s="469"/>
      <c r="N50" s="469"/>
      <c r="O50" s="469"/>
      <c r="P50" s="92" t="s">
        <v>395</v>
      </c>
      <c r="Q50" s="59" t="s">
        <v>257</v>
      </c>
    </row>
    <row r="51" spans="1:17" ht="101.25" customHeight="1" thickBot="1" x14ac:dyDescent="0.3">
      <c r="A51" s="78" t="s">
        <v>362</v>
      </c>
      <c r="B51" s="82"/>
      <c r="C51" s="235" t="s">
        <v>279</v>
      </c>
      <c r="D51" s="112">
        <v>876000</v>
      </c>
      <c r="E51" s="93"/>
      <c r="F51" s="94">
        <v>876000</v>
      </c>
      <c r="G51" s="77"/>
      <c r="H51" s="525">
        <f>SUM(E51:G51)</f>
        <v>876000</v>
      </c>
      <c r="I51" s="76"/>
      <c r="J51" s="77"/>
      <c r="K51" s="77"/>
      <c r="L51" s="470"/>
      <c r="M51" s="470"/>
      <c r="N51" s="470"/>
      <c r="O51" s="470"/>
      <c r="P51" s="95" t="s">
        <v>391</v>
      </c>
      <c r="Q51" s="394"/>
    </row>
    <row r="52" spans="1:17" ht="101.25" customHeight="1" thickBot="1" x14ac:dyDescent="0.3">
      <c r="A52" s="78" t="s">
        <v>363</v>
      </c>
      <c r="B52" s="82"/>
      <c r="C52" s="232" t="s">
        <v>278</v>
      </c>
      <c r="D52" s="112">
        <v>626000</v>
      </c>
      <c r="E52" s="93"/>
      <c r="F52" s="94">
        <v>626000</v>
      </c>
      <c r="G52" s="77"/>
      <c r="H52" s="525">
        <f>SUM(E52:G52)</f>
        <v>626000</v>
      </c>
      <c r="I52" s="76"/>
      <c r="J52" s="77"/>
      <c r="K52" s="77"/>
      <c r="L52" s="470"/>
      <c r="M52" s="470"/>
      <c r="N52" s="470"/>
      <c r="O52" s="470"/>
      <c r="P52" s="95" t="s">
        <v>391</v>
      </c>
      <c r="Q52" s="394"/>
    </row>
    <row r="53" spans="1:17" ht="101.25" customHeight="1" thickBot="1" x14ac:dyDescent="0.3">
      <c r="A53" s="87" t="s">
        <v>284</v>
      </c>
      <c r="B53" s="637" t="s">
        <v>283</v>
      </c>
      <c r="C53" s="638"/>
      <c r="D53" s="112">
        <v>2000000</v>
      </c>
      <c r="E53" s="93">
        <v>2000000</v>
      </c>
      <c r="F53" s="94"/>
      <c r="G53" s="89"/>
      <c r="H53" s="525">
        <f>SUM(E53:G53)</f>
        <v>2000000</v>
      </c>
      <c r="I53" s="88"/>
      <c r="J53" s="89"/>
      <c r="K53" s="89"/>
      <c r="L53" s="470"/>
      <c r="M53" s="470"/>
      <c r="N53" s="470"/>
      <c r="O53" s="470"/>
      <c r="P53" s="95"/>
      <c r="Q53" s="394"/>
    </row>
    <row r="54" spans="1:17" ht="35.25" customHeight="1" thickBot="1" x14ac:dyDescent="0.3">
      <c r="A54" s="446" t="s">
        <v>365</v>
      </c>
      <c r="B54" s="639" t="s">
        <v>368</v>
      </c>
      <c r="C54" s="640"/>
      <c r="D54" s="640"/>
      <c r="E54" s="640"/>
      <c r="F54" s="640"/>
      <c r="G54" s="640"/>
      <c r="H54" s="640"/>
      <c r="I54" s="640"/>
      <c r="J54" s="640"/>
      <c r="K54" s="641"/>
      <c r="L54" s="470"/>
      <c r="M54" s="470">
        <v>8523000</v>
      </c>
      <c r="N54" s="470">
        <v>1341000</v>
      </c>
      <c r="O54" s="470"/>
      <c r="P54" s="491"/>
      <c r="Q54" s="492"/>
    </row>
    <row r="55" spans="1:17" ht="32.25" thickBot="1" x14ac:dyDescent="0.3">
      <c r="A55" s="36"/>
      <c r="B55" s="43" t="s">
        <v>63</v>
      </c>
      <c r="C55" s="96"/>
      <c r="D55" s="158">
        <f>SUM(D5:D53)</f>
        <v>204100000</v>
      </c>
      <c r="E55" s="104">
        <f>SUM(E5:E53)</f>
        <v>16200000</v>
      </c>
      <c r="F55" s="104">
        <f>SUM(F5:F53)</f>
        <v>29143000</v>
      </c>
      <c r="G55" s="104">
        <f>SUM(G5:G53)</f>
        <v>25757000</v>
      </c>
      <c r="H55" s="471">
        <f>SUM(H5:H53)</f>
        <v>71100000</v>
      </c>
      <c r="I55" s="649">
        <f>SUM(I7,I26,I25,I34)</f>
        <v>9700000</v>
      </c>
      <c r="J55" s="650"/>
      <c r="K55" s="44">
        <v>33300000</v>
      </c>
      <c r="L55" s="471">
        <f>SUM(L5:L54)</f>
        <v>0</v>
      </c>
      <c r="M55" s="471">
        <f>SUM(M5:M54)</f>
        <v>19693566</v>
      </c>
      <c r="N55" s="471">
        <f>SUM(N5:N54)</f>
        <v>3306084.6100000003</v>
      </c>
      <c r="O55" s="471">
        <f>SUM(O5:O54)</f>
        <v>0</v>
      </c>
      <c r="P55" s="40"/>
      <c r="Q55" s="393"/>
    </row>
    <row r="56" spans="1:17" ht="15.75" thickBot="1" x14ac:dyDescent="0.3">
      <c r="A56" s="5"/>
      <c r="B56" s="651" t="s">
        <v>64</v>
      </c>
      <c r="C56" s="652"/>
      <c r="D56" s="121"/>
      <c r="E56" s="24"/>
      <c r="F56" s="24"/>
      <c r="G56" s="24"/>
      <c r="H56" s="522"/>
      <c r="I56" s="645"/>
      <c r="J56" s="646"/>
      <c r="K56" s="24"/>
      <c r="L56" s="472"/>
      <c r="M56" s="472"/>
      <c r="N56" s="472"/>
      <c r="O56" s="472"/>
      <c r="P56" s="24"/>
      <c r="Q56" s="393"/>
    </row>
    <row r="57" spans="1:17" ht="15.75" thickBot="1" x14ac:dyDescent="0.3">
      <c r="A57" s="5"/>
      <c r="B57" s="651" t="s">
        <v>65</v>
      </c>
      <c r="C57" s="652"/>
      <c r="D57" s="145"/>
      <c r="E57" s="24"/>
      <c r="F57" s="24"/>
      <c r="G57" s="24"/>
      <c r="H57" s="522"/>
      <c r="I57" s="645"/>
      <c r="J57" s="646"/>
      <c r="K57" s="24"/>
      <c r="L57" s="472"/>
      <c r="M57" s="472"/>
      <c r="N57" s="472"/>
      <c r="O57" s="472"/>
      <c r="P57" s="24"/>
      <c r="Q57" s="393"/>
    </row>
    <row r="58" spans="1:17" ht="15.75" thickBot="1" x14ac:dyDescent="0.3">
      <c r="A58" s="5"/>
      <c r="B58" s="651" t="s">
        <v>66</v>
      </c>
      <c r="C58" s="652"/>
      <c r="D58" s="145"/>
      <c r="E58" s="24"/>
      <c r="F58" s="24"/>
      <c r="G58" s="24"/>
      <c r="H58" s="522"/>
      <c r="I58" s="645"/>
      <c r="J58" s="646"/>
      <c r="K58" s="24"/>
      <c r="L58" s="472"/>
      <c r="M58" s="472"/>
      <c r="N58" s="472"/>
      <c r="O58" s="472"/>
      <c r="P58" s="24"/>
      <c r="Q58" s="393"/>
    </row>
    <row r="59" spans="1:17" ht="15.75" thickBot="1" x14ac:dyDescent="0.3">
      <c r="A59" s="5"/>
      <c r="B59" s="643" t="s">
        <v>67</v>
      </c>
      <c r="C59" s="644"/>
      <c r="D59" s="145"/>
      <c r="E59" s="24"/>
      <c r="F59" s="24"/>
      <c r="G59" s="24"/>
      <c r="H59" s="522"/>
      <c r="I59" s="645"/>
      <c r="J59" s="646"/>
      <c r="K59" s="24"/>
      <c r="L59" s="472"/>
      <c r="M59" s="472"/>
      <c r="N59" s="472"/>
      <c r="O59" s="472"/>
      <c r="P59" s="24"/>
      <c r="Q59" s="393"/>
    </row>
    <row r="60" spans="1:17" ht="52.5" customHeight="1" thickBot="1" x14ac:dyDescent="0.3">
      <c r="A60" s="5" t="s">
        <v>68</v>
      </c>
      <c r="B60" s="7" t="s">
        <v>69</v>
      </c>
      <c r="C60" s="239" t="s">
        <v>70</v>
      </c>
      <c r="D60" s="109">
        <v>575000</v>
      </c>
      <c r="E60" s="26">
        <v>460000</v>
      </c>
      <c r="F60" s="24"/>
      <c r="G60" s="24"/>
      <c r="H60" s="473">
        <v>460000</v>
      </c>
      <c r="I60" s="647">
        <v>115000</v>
      </c>
      <c r="J60" s="648"/>
      <c r="K60" s="27"/>
      <c r="L60" s="473"/>
      <c r="M60" s="473"/>
      <c r="N60" s="473"/>
      <c r="O60" s="473"/>
      <c r="P60" s="27"/>
      <c r="Q60" s="59" t="s">
        <v>340</v>
      </c>
    </row>
    <row r="61" spans="1:17" ht="21.75" thickBot="1" x14ac:dyDescent="0.3">
      <c r="A61" s="36"/>
      <c r="B61" s="157" t="s">
        <v>71</v>
      </c>
      <c r="C61" s="232"/>
      <c r="D61" s="163">
        <f>SUM(D60)</f>
        <v>575000</v>
      </c>
      <c r="E61" s="163">
        <f t="shared" ref="E61:I61" si="3">SUM(E60)</f>
        <v>460000</v>
      </c>
      <c r="F61" s="163">
        <f t="shared" si="3"/>
        <v>0</v>
      </c>
      <c r="G61" s="163">
        <f t="shared" si="3"/>
        <v>0</v>
      </c>
      <c r="H61" s="399">
        <f t="shared" si="3"/>
        <v>460000</v>
      </c>
      <c r="I61" s="620">
        <f t="shared" si="3"/>
        <v>115000</v>
      </c>
      <c r="J61" s="621"/>
      <c r="K61" s="399">
        <f>SUM(K60)</f>
        <v>0</v>
      </c>
      <c r="L61" s="399"/>
      <c r="M61" s="399"/>
      <c r="N61" s="399"/>
      <c r="O61" s="399"/>
      <c r="P61" s="222"/>
      <c r="Q61" s="56"/>
    </row>
    <row r="62" spans="1:17" s="221" customFormat="1" ht="30" customHeight="1" thickBot="1" x14ac:dyDescent="0.3">
      <c r="A62" s="223"/>
      <c r="B62" s="365" t="s">
        <v>325</v>
      </c>
      <c r="C62" s="364"/>
      <c r="D62" s="225">
        <f>SUM(D56:D60)</f>
        <v>575000</v>
      </c>
      <c r="E62" s="225">
        <f t="shared" ref="E62:I62" si="4">SUM(E56:E60)</f>
        <v>460000</v>
      </c>
      <c r="F62" s="225">
        <f t="shared" si="4"/>
        <v>0</v>
      </c>
      <c r="G62" s="225">
        <f t="shared" si="4"/>
        <v>0</v>
      </c>
      <c r="H62" s="225">
        <f t="shared" si="4"/>
        <v>460000</v>
      </c>
      <c r="I62" s="616">
        <f t="shared" si="4"/>
        <v>115000</v>
      </c>
      <c r="J62" s="617"/>
      <c r="K62" s="225">
        <f>SUM(K61)</f>
        <v>0</v>
      </c>
      <c r="L62" s="225">
        <f>SUM(L56:L60)</f>
        <v>0</v>
      </c>
      <c r="M62" s="225">
        <f t="shared" ref="M62:O62" si="5">SUM(M56:M60)</f>
        <v>0</v>
      </c>
      <c r="N62" s="225">
        <f t="shared" si="5"/>
        <v>0</v>
      </c>
      <c r="O62" s="225">
        <f t="shared" si="5"/>
        <v>0</v>
      </c>
      <c r="P62" s="223"/>
      <c r="Q62" s="224"/>
    </row>
    <row r="63" spans="1:17" x14ac:dyDescent="0.25">
      <c r="Q63" s="342"/>
    </row>
    <row r="64" spans="1:17" x14ac:dyDescent="0.25">
      <c r="Q64" s="342"/>
    </row>
    <row r="65" spans="17:17" x14ac:dyDescent="0.25">
      <c r="Q65" s="342"/>
    </row>
    <row r="66" spans="17:17" x14ac:dyDescent="0.25">
      <c r="Q66" s="342"/>
    </row>
    <row r="67" spans="17:17" x14ac:dyDescent="0.25">
      <c r="Q67" s="342"/>
    </row>
    <row r="68" spans="17:17" x14ac:dyDescent="0.25">
      <c r="Q68" s="342"/>
    </row>
    <row r="69" spans="17:17" x14ac:dyDescent="0.25">
      <c r="Q69" s="342"/>
    </row>
    <row r="70" spans="17:17" x14ac:dyDescent="0.25">
      <c r="Q70" s="342"/>
    </row>
    <row r="71" spans="17:17" x14ac:dyDescent="0.25">
      <c r="Q71" s="342"/>
    </row>
    <row r="72" spans="17:17" x14ac:dyDescent="0.25">
      <c r="Q72" s="342"/>
    </row>
    <row r="73" spans="17:17" x14ac:dyDescent="0.25">
      <c r="Q73" s="342"/>
    </row>
    <row r="74" spans="17:17" x14ac:dyDescent="0.25">
      <c r="Q74" s="342"/>
    </row>
    <row r="75" spans="17:17" x14ac:dyDescent="0.25">
      <c r="Q75" s="342"/>
    </row>
    <row r="76" spans="17:17" x14ac:dyDescent="0.25">
      <c r="Q76" s="342"/>
    </row>
    <row r="77" spans="17:17" x14ac:dyDescent="0.25">
      <c r="Q77" s="342"/>
    </row>
    <row r="78" spans="17:17" x14ac:dyDescent="0.25">
      <c r="Q78" s="342"/>
    </row>
    <row r="79" spans="17:17" x14ac:dyDescent="0.25">
      <c r="Q79" s="342"/>
    </row>
    <row r="80" spans="17:17" x14ac:dyDescent="0.25">
      <c r="Q80" s="342"/>
    </row>
    <row r="81" spans="17:17" x14ac:dyDescent="0.25">
      <c r="Q81" s="342"/>
    </row>
    <row r="82" spans="17:17" x14ac:dyDescent="0.25">
      <c r="Q82" s="342"/>
    </row>
    <row r="83" spans="17:17" x14ac:dyDescent="0.25">
      <c r="Q83" s="342"/>
    </row>
    <row r="84" spans="17:17" x14ac:dyDescent="0.25">
      <c r="Q84" s="342"/>
    </row>
    <row r="85" spans="17:17" x14ac:dyDescent="0.25">
      <c r="Q85" s="342"/>
    </row>
    <row r="86" spans="17:17" x14ac:dyDescent="0.25">
      <c r="Q86" s="342"/>
    </row>
    <row r="87" spans="17:17" x14ac:dyDescent="0.25">
      <c r="Q87" s="342"/>
    </row>
    <row r="88" spans="17:17" x14ac:dyDescent="0.25">
      <c r="Q88" s="342"/>
    </row>
    <row r="89" spans="17:17" x14ac:dyDescent="0.25">
      <c r="Q89" s="342"/>
    </row>
    <row r="90" spans="17:17" x14ac:dyDescent="0.25">
      <c r="Q90" s="342"/>
    </row>
    <row r="91" spans="17:17" x14ac:dyDescent="0.25">
      <c r="Q91" s="342"/>
    </row>
    <row r="92" spans="17:17" x14ac:dyDescent="0.25">
      <c r="Q92" s="342"/>
    </row>
    <row r="93" spans="17:17" x14ac:dyDescent="0.25">
      <c r="Q93" s="342"/>
    </row>
    <row r="94" spans="17:17" x14ac:dyDescent="0.25">
      <c r="Q94" s="342"/>
    </row>
    <row r="95" spans="17:17" x14ac:dyDescent="0.25">
      <c r="Q95" s="342"/>
    </row>
    <row r="96" spans="17:17" x14ac:dyDescent="0.25">
      <c r="Q96" s="342"/>
    </row>
    <row r="97" spans="17:17" x14ac:dyDescent="0.25">
      <c r="Q97" s="342"/>
    </row>
    <row r="98" spans="17:17" x14ac:dyDescent="0.25">
      <c r="Q98" s="342"/>
    </row>
    <row r="99" spans="17:17" x14ac:dyDescent="0.25">
      <c r="Q99" s="342"/>
    </row>
    <row r="100" spans="17:17" x14ac:dyDescent="0.25">
      <c r="Q100" s="342"/>
    </row>
    <row r="101" spans="17:17" x14ac:dyDescent="0.25">
      <c r="Q101" s="342"/>
    </row>
    <row r="102" spans="17:17" x14ac:dyDescent="0.25">
      <c r="Q102" s="342"/>
    </row>
    <row r="103" spans="17:17" x14ac:dyDescent="0.25">
      <c r="Q103" s="342"/>
    </row>
    <row r="104" spans="17:17" x14ac:dyDescent="0.25">
      <c r="Q104" s="342"/>
    </row>
    <row r="105" spans="17:17" x14ac:dyDescent="0.25">
      <c r="Q105" s="342"/>
    </row>
    <row r="106" spans="17:17" x14ac:dyDescent="0.25">
      <c r="Q106" s="342"/>
    </row>
    <row r="107" spans="17:17" x14ac:dyDescent="0.25">
      <c r="Q107" s="342"/>
    </row>
    <row r="108" spans="17:17" x14ac:dyDescent="0.25">
      <c r="Q108" s="342"/>
    </row>
    <row r="109" spans="17:17" x14ac:dyDescent="0.25">
      <c r="Q109" s="342"/>
    </row>
    <row r="110" spans="17:17" x14ac:dyDescent="0.25">
      <c r="Q110" s="342"/>
    </row>
    <row r="111" spans="17:17" x14ac:dyDescent="0.25">
      <c r="Q111" s="342"/>
    </row>
    <row r="112" spans="17:17" x14ac:dyDescent="0.25">
      <c r="Q112" s="342"/>
    </row>
    <row r="113" spans="17:17" x14ac:dyDescent="0.25">
      <c r="Q113" s="342"/>
    </row>
    <row r="114" spans="17:17" x14ac:dyDescent="0.25">
      <c r="Q114" s="342"/>
    </row>
    <row r="115" spans="17:17" x14ac:dyDescent="0.25">
      <c r="Q115" s="342"/>
    </row>
    <row r="116" spans="17:17" x14ac:dyDescent="0.25">
      <c r="Q116" s="342"/>
    </row>
    <row r="117" spans="17:17" x14ac:dyDescent="0.25">
      <c r="Q117" s="342"/>
    </row>
    <row r="118" spans="17:17" x14ac:dyDescent="0.25">
      <c r="Q118" s="342"/>
    </row>
    <row r="119" spans="17:17" x14ac:dyDescent="0.25">
      <c r="Q119" s="342"/>
    </row>
    <row r="120" spans="17:17" x14ac:dyDescent="0.25">
      <c r="Q120" s="342"/>
    </row>
    <row r="121" spans="17:17" x14ac:dyDescent="0.25">
      <c r="Q121" s="342"/>
    </row>
    <row r="122" spans="17:17" x14ac:dyDescent="0.25">
      <c r="Q122" s="342"/>
    </row>
    <row r="123" spans="17:17" x14ac:dyDescent="0.25">
      <c r="Q123" s="342"/>
    </row>
    <row r="124" spans="17:17" x14ac:dyDescent="0.25">
      <c r="Q124" s="342"/>
    </row>
    <row r="125" spans="17:17" x14ac:dyDescent="0.25">
      <c r="Q125" s="342"/>
    </row>
    <row r="126" spans="17:17" x14ac:dyDescent="0.25">
      <c r="Q126" s="342"/>
    </row>
    <row r="127" spans="17:17" x14ac:dyDescent="0.25">
      <c r="Q127" s="342"/>
    </row>
    <row r="128" spans="17:17" x14ac:dyDescent="0.25">
      <c r="Q128" s="342"/>
    </row>
    <row r="129" spans="17:17" x14ac:dyDescent="0.25">
      <c r="Q129" s="342"/>
    </row>
    <row r="130" spans="17:17" x14ac:dyDescent="0.25">
      <c r="Q130" s="342"/>
    </row>
    <row r="131" spans="17:17" x14ac:dyDescent="0.25">
      <c r="Q131" s="342"/>
    </row>
    <row r="132" spans="17:17" x14ac:dyDescent="0.25">
      <c r="Q132" s="342"/>
    </row>
    <row r="133" spans="17:17" x14ac:dyDescent="0.25">
      <c r="Q133" s="342"/>
    </row>
    <row r="134" spans="17:17" x14ac:dyDescent="0.25">
      <c r="Q134" s="342"/>
    </row>
    <row r="135" spans="17:17" x14ac:dyDescent="0.25">
      <c r="Q135" s="342"/>
    </row>
    <row r="136" spans="17:17" x14ac:dyDescent="0.25">
      <c r="Q136" s="342"/>
    </row>
    <row r="137" spans="17:17" x14ac:dyDescent="0.25">
      <c r="Q137" s="342"/>
    </row>
    <row r="138" spans="17:17" x14ac:dyDescent="0.25">
      <c r="Q138" s="342"/>
    </row>
    <row r="139" spans="17:17" x14ac:dyDescent="0.25">
      <c r="Q139" s="342"/>
    </row>
    <row r="140" spans="17:17" x14ac:dyDescent="0.25">
      <c r="Q140" s="342"/>
    </row>
    <row r="141" spans="17:17" x14ac:dyDescent="0.25">
      <c r="Q141" s="342"/>
    </row>
    <row r="142" spans="17:17" x14ac:dyDescent="0.25">
      <c r="Q142" s="342"/>
    </row>
    <row r="143" spans="17:17" x14ac:dyDescent="0.25">
      <c r="Q143" s="342"/>
    </row>
    <row r="144" spans="17:17" x14ac:dyDescent="0.25">
      <c r="Q144" s="342"/>
    </row>
    <row r="145" spans="17:17" x14ac:dyDescent="0.25">
      <c r="Q145" s="342"/>
    </row>
    <row r="146" spans="17:17" x14ac:dyDescent="0.25">
      <c r="Q146" s="342"/>
    </row>
    <row r="147" spans="17:17" x14ac:dyDescent="0.25">
      <c r="Q147" s="342"/>
    </row>
    <row r="148" spans="17:17" x14ac:dyDescent="0.25">
      <c r="Q148" s="342"/>
    </row>
    <row r="149" spans="17:17" x14ac:dyDescent="0.25">
      <c r="Q149" s="342"/>
    </row>
    <row r="150" spans="17:17" x14ac:dyDescent="0.25">
      <c r="Q150" s="342"/>
    </row>
    <row r="151" spans="17:17" x14ac:dyDescent="0.25">
      <c r="Q151" s="342"/>
    </row>
    <row r="152" spans="17:17" x14ac:dyDescent="0.25">
      <c r="Q152" s="342"/>
    </row>
    <row r="153" spans="17:17" x14ac:dyDescent="0.25">
      <c r="Q153" s="342"/>
    </row>
    <row r="154" spans="17:17" x14ac:dyDescent="0.25">
      <c r="Q154" s="342"/>
    </row>
    <row r="155" spans="17:17" x14ac:dyDescent="0.25">
      <c r="Q155" s="342"/>
    </row>
    <row r="156" spans="17:17" x14ac:dyDescent="0.25">
      <c r="Q156" s="342"/>
    </row>
    <row r="157" spans="17:17" x14ac:dyDescent="0.25">
      <c r="Q157" s="342"/>
    </row>
    <row r="158" spans="17:17" x14ac:dyDescent="0.25">
      <c r="Q158" s="342"/>
    </row>
    <row r="159" spans="17:17" x14ac:dyDescent="0.25">
      <c r="Q159" s="342"/>
    </row>
    <row r="160" spans="17:17" x14ac:dyDescent="0.25">
      <c r="Q160" s="342"/>
    </row>
    <row r="161" spans="17:17" x14ac:dyDescent="0.25">
      <c r="Q161" s="342"/>
    </row>
    <row r="162" spans="17:17" x14ac:dyDescent="0.25">
      <c r="Q162" s="342"/>
    </row>
    <row r="163" spans="17:17" x14ac:dyDescent="0.25">
      <c r="Q163" s="342"/>
    </row>
    <row r="164" spans="17:17" x14ac:dyDescent="0.25">
      <c r="Q164" s="342"/>
    </row>
    <row r="165" spans="17:17" x14ac:dyDescent="0.25">
      <c r="Q165" s="342"/>
    </row>
    <row r="166" spans="17:17" x14ac:dyDescent="0.25">
      <c r="Q166" s="342"/>
    </row>
    <row r="167" spans="17:17" x14ac:dyDescent="0.25">
      <c r="Q167" s="342"/>
    </row>
    <row r="168" spans="17:17" x14ac:dyDescent="0.25">
      <c r="Q168" s="342"/>
    </row>
    <row r="169" spans="17:17" x14ac:dyDescent="0.25">
      <c r="Q169" s="342"/>
    </row>
    <row r="170" spans="17:17" x14ac:dyDescent="0.25">
      <c r="Q170" s="342"/>
    </row>
    <row r="171" spans="17:17" x14ac:dyDescent="0.25">
      <c r="Q171" s="342"/>
    </row>
    <row r="172" spans="17:17" x14ac:dyDescent="0.25">
      <c r="Q172" s="342"/>
    </row>
    <row r="173" spans="17:17" x14ac:dyDescent="0.25">
      <c r="Q173" s="342"/>
    </row>
    <row r="174" spans="17:17" x14ac:dyDescent="0.25">
      <c r="Q174" s="342"/>
    </row>
    <row r="175" spans="17:17" x14ac:dyDescent="0.25">
      <c r="Q175" s="342"/>
    </row>
    <row r="176" spans="17:17" x14ac:dyDescent="0.25">
      <c r="Q176" s="342"/>
    </row>
    <row r="177" spans="17:17" x14ac:dyDescent="0.25">
      <c r="Q177" s="342"/>
    </row>
    <row r="178" spans="17:17" x14ac:dyDescent="0.25">
      <c r="Q178" s="342"/>
    </row>
    <row r="179" spans="17:17" x14ac:dyDescent="0.25">
      <c r="Q179" s="342"/>
    </row>
    <row r="180" spans="17:17" x14ac:dyDescent="0.25">
      <c r="Q180" s="342"/>
    </row>
    <row r="181" spans="17:17" x14ac:dyDescent="0.25">
      <c r="Q181" s="342"/>
    </row>
    <row r="182" spans="17:17" x14ac:dyDescent="0.25">
      <c r="Q182" s="342"/>
    </row>
    <row r="183" spans="17:17" x14ac:dyDescent="0.25">
      <c r="Q183" s="342"/>
    </row>
    <row r="184" spans="17:17" x14ac:dyDescent="0.25">
      <c r="Q184" s="342"/>
    </row>
    <row r="185" spans="17:17" x14ac:dyDescent="0.25">
      <c r="Q185" s="342"/>
    </row>
    <row r="186" spans="17:17" x14ac:dyDescent="0.25">
      <c r="Q186" s="342"/>
    </row>
    <row r="187" spans="17:17" x14ac:dyDescent="0.25">
      <c r="Q187" s="342"/>
    </row>
    <row r="188" spans="17:17" x14ac:dyDescent="0.25">
      <c r="Q188" s="342"/>
    </row>
    <row r="189" spans="17:17" x14ac:dyDescent="0.25">
      <c r="Q189" s="342"/>
    </row>
    <row r="190" spans="17:17" x14ac:dyDescent="0.25">
      <c r="Q190" s="342"/>
    </row>
    <row r="191" spans="17:17" x14ac:dyDescent="0.25">
      <c r="Q191" s="342"/>
    </row>
    <row r="192" spans="17:17" x14ac:dyDescent="0.25">
      <c r="Q192" s="342"/>
    </row>
    <row r="193" spans="17:17" x14ac:dyDescent="0.25">
      <c r="Q193" s="342"/>
    </row>
    <row r="194" spans="17:17" x14ac:dyDescent="0.25">
      <c r="Q194" s="342"/>
    </row>
    <row r="195" spans="17:17" x14ac:dyDescent="0.25">
      <c r="Q195" s="342"/>
    </row>
    <row r="196" spans="17:17" x14ac:dyDescent="0.25">
      <c r="Q196" s="342"/>
    </row>
    <row r="197" spans="17:17" x14ac:dyDescent="0.25">
      <c r="Q197" s="342"/>
    </row>
    <row r="198" spans="17:17" x14ac:dyDescent="0.25">
      <c r="Q198" s="342"/>
    </row>
    <row r="199" spans="17:17" x14ac:dyDescent="0.25">
      <c r="Q199" s="342"/>
    </row>
    <row r="200" spans="17:17" x14ac:dyDescent="0.25">
      <c r="Q200" s="342"/>
    </row>
    <row r="201" spans="17:17" x14ac:dyDescent="0.25">
      <c r="Q201" s="342"/>
    </row>
    <row r="202" spans="17:17" x14ac:dyDescent="0.25">
      <c r="Q202" s="342"/>
    </row>
    <row r="203" spans="17:17" x14ac:dyDescent="0.25">
      <c r="Q203" s="342"/>
    </row>
    <row r="204" spans="17:17" x14ac:dyDescent="0.25">
      <c r="Q204" s="342"/>
    </row>
    <row r="205" spans="17:17" x14ac:dyDescent="0.25">
      <c r="Q205" s="342"/>
    </row>
    <row r="206" spans="17:17" x14ac:dyDescent="0.25">
      <c r="Q206" s="342"/>
    </row>
    <row r="207" spans="17:17" x14ac:dyDescent="0.25">
      <c r="Q207" s="342"/>
    </row>
    <row r="208" spans="17:17" x14ac:dyDescent="0.25">
      <c r="Q208" s="342"/>
    </row>
    <row r="209" spans="17:17" x14ac:dyDescent="0.25">
      <c r="Q209" s="342"/>
    </row>
    <row r="210" spans="17:17" x14ac:dyDescent="0.25">
      <c r="Q210" s="342"/>
    </row>
    <row r="211" spans="17:17" x14ac:dyDescent="0.25">
      <c r="Q211" s="342"/>
    </row>
    <row r="212" spans="17:17" x14ac:dyDescent="0.25">
      <c r="Q212" s="342"/>
    </row>
    <row r="213" spans="17:17" x14ac:dyDescent="0.25">
      <c r="Q213" s="342"/>
    </row>
    <row r="214" spans="17:17" x14ac:dyDescent="0.25">
      <c r="Q214" s="342"/>
    </row>
    <row r="215" spans="17:17" x14ac:dyDescent="0.25">
      <c r="Q215" s="342"/>
    </row>
    <row r="216" spans="17:17" x14ac:dyDescent="0.25">
      <c r="Q216" s="342"/>
    </row>
    <row r="217" spans="17:17" x14ac:dyDescent="0.25">
      <c r="Q217" s="342"/>
    </row>
    <row r="218" spans="17:17" x14ac:dyDescent="0.25">
      <c r="Q218" s="342"/>
    </row>
    <row r="219" spans="17:17" x14ac:dyDescent="0.25">
      <c r="Q219" s="342"/>
    </row>
    <row r="220" spans="17:17" x14ac:dyDescent="0.25">
      <c r="Q220" s="342"/>
    </row>
    <row r="221" spans="17:17" x14ac:dyDescent="0.25">
      <c r="Q221" s="342"/>
    </row>
    <row r="222" spans="17:17" x14ac:dyDescent="0.25">
      <c r="Q222" s="342"/>
    </row>
    <row r="223" spans="17:17" x14ac:dyDescent="0.25">
      <c r="Q223" s="342"/>
    </row>
    <row r="224" spans="17:17" x14ac:dyDescent="0.25">
      <c r="Q224" s="342"/>
    </row>
    <row r="225" spans="17:17" x14ac:dyDescent="0.25">
      <c r="Q225" s="342"/>
    </row>
    <row r="226" spans="17:17" x14ac:dyDescent="0.25">
      <c r="Q226" s="342"/>
    </row>
    <row r="227" spans="17:17" x14ac:dyDescent="0.25">
      <c r="Q227" s="342"/>
    </row>
    <row r="228" spans="17:17" x14ac:dyDescent="0.25">
      <c r="Q228" s="342"/>
    </row>
    <row r="229" spans="17:17" x14ac:dyDescent="0.25">
      <c r="Q229" s="342"/>
    </row>
    <row r="230" spans="17:17" x14ac:dyDescent="0.25">
      <c r="Q230" s="342"/>
    </row>
    <row r="231" spans="17:17" x14ac:dyDescent="0.25">
      <c r="Q231" s="342"/>
    </row>
    <row r="232" spans="17:17" x14ac:dyDescent="0.25">
      <c r="Q232" s="342"/>
    </row>
    <row r="233" spans="17:17" x14ac:dyDescent="0.25">
      <c r="Q233" s="342"/>
    </row>
    <row r="234" spans="17:17" x14ac:dyDescent="0.25">
      <c r="Q234" s="342"/>
    </row>
    <row r="235" spans="17:17" x14ac:dyDescent="0.25">
      <c r="Q235" s="342"/>
    </row>
    <row r="236" spans="17:17" x14ac:dyDescent="0.25">
      <c r="Q236" s="342"/>
    </row>
    <row r="237" spans="17:17" x14ac:dyDescent="0.25">
      <c r="Q237" s="342"/>
    </row>
    <row r="238" spans="17:17" x14ac:dyDescent="0.25">
      <c r="Q238" s="342"/>
    </row>
    <row r="239" spans="17:17" x14ac:dyDescent="0.25">
      <c r="Q239" s="342"/>
    </row>
    <row r="240" spans="17:17" x14ac:dyDescent="0.25">
      <c r="Q240" s="342"/>
    </row>
    <row r="241" spans="17:17" x14ac:dyDescent="0.25">
      <c r="Q241" s="342"/>
    </row>
    <row r="242" spans="17:17" x14ac:dyDescent="0.25">
      <c r="Q242" s="342"/>
    </row>
    <row r="243" spans="17:17" x14ac:dyDescent="0.25">
      <c r="Q243" s="342"/>
    </row>
    <row r="244" spans="17:17" x14ac:dyDescent="0.25">
      <c r="Q244" s="342"/>
    </row>
    <row r="245" spans="17:17" x14ac:dyDescent="0.25">
      <c r="Q245" s="342"/>
    </row>
    <row r="246" spans="17:17" x14ac:dyDescent="0.25">
      <c r="Q246" s="342"/>
    </row>
    <row r="247" spans="17:17" x14ac:dyDescent="0.25">
      <c r="Q247" s="342"/>
    </row>
    <row r="248" spans="17:17" x14ac:dyDescent="0.25">
      <c r="Q248" s="342"/>
    </row>
    <row r="249" spans="17:17" x14ac:dyDescent="0.25">
      <c r="Q249" s="342"/>
    </row>
    <row r="250" spans="17:17" x14ac:dyDescent="0.25">
      <c r="Q250" s="342"/>
    </row>
    <row r="251" spans="17:17" x14ac:dyDescent="0.25">
      <c r="Q251" s="342"/>
    </row>
    <row r="252" spans="17:17" x14ac:dyDescent="0.25">
      <c r="Q252" s="342"/>
    </row>
    <row r="253" spans="17:17" x14ac:dyDescent="0.25">
      <c r="Q253" s="342"/>
    </row>
    <row r="254" spans="17:17" x14ac:dyDescent="0.25">
      <c r="Q254" s="342"/>
    </row>
    <row r="255" spans="17:17" x14ac:dyDescent="0.25">
      <c r="Q255" s="342"/>
    </row>
    <row r="256" spans="17:17" x14ac:dyDescent="0.25">
      <c r="Q256" s="342"/>
    </row>
    <row r="257" spans="17:17" x14ac:dyDescent="0.25">
      <c r="Q257" s="342"/>
    </row>
    <row r="258" spans="17:17" x14ac:dyDescent="0.25">
      <c r="Q258" s="342"/>
    </row>
    <row r="259" spans="17:17" x14ac:dyDescent="0.25">
      <c r="Q259" s="342"/>
    </row>
    <row r="260" spans="17:17" x14ac:dyDescent="0.25">
      <c r="Q260" s="342"/>
    </row>
    <row r="261" spans="17:17" x14ac:dyDescent="0.25">
      <c r="Q261" s="342"/>
    </row>
    <row r="262" spans="17:17" x14ac:dyDescent="0.25">
      <c r="Q262" s="342"/>
    </row>
    <row r="263" spans="17:17" x14ac:dyDescent="0.25">
      <c r="Q263" s="342"/>
    </row>
    <row r="264" spans="17:17" x14ac:dyDescent="0.25">
      <c r="Q264" s="342"/>
    </row>
    <row r="265" spans="17:17" x14ac:dyDescent="0.25">
      <c r="Q265" s="342"/>
    </row>
    <row r="266" spans="17:17" x14ac:dyDescent="0.25">
      <c r="Q266" s="342"/>
    </row>
    <row r="267" spans="17:17" x14ac:dyDescent="0.25">
      <c r="Q267" s="342"/>
    </row>
    <row r="268" spans="17:17" x14ac:dyDescent="0.25">
      <c r="Q268" s="342"/>
    </row>
    <row r="269" spans="17:17" x14ac:dyDescent="0.25">
      <c r="Q269" s="342"/>
    </row>
    <row r="270" spans="17:17" x14ac:dyDescent="0.25">
      <c r="Q270" s="342"/>
    </row>
    <row r="271" spans="17:17" x14ac:dyDescent="0.25">
      <c r="Q271" s="342"/>
    </row>
    <row r="272" spans="17:17" x14ac:dyDescent="0.25">
      <c r="Q272" s="342"/>
    </row>
    <row r="273" spans="17:17" x14ac:dyDescent="0.25">
      <c r="Q273" s="342"/>
    </row>
    <row r="274" spans="17:17" x14ac:dyDescent="0.25">
      <c r="Q274" s="342"/>
    </row>
    <row r="275" spans="17:17" x14ac:dyDescent="0.25">
      <c r="Q275" s="342"/>
    </row>
    <row r="276" spans="17:17" x14ac:dyDescent="0.25">
      <c r="Q276" s="342"/>
    </row>
    <row r="277" spans="17:17" x14ac:dyDescent="0.25">
      <c r="Q277" s="342"/>
    </row>
    <row r="278" spans="17:17" x14ac:dyDescent="0.25">
      <c r="Q278" s="342"/>
    </row>
    <row r="279" spans="17:17" x14ac:dyDescent="0.25">
      <c r="Q279" s="342"/>
    </row>
    <row r="280" spans="17:17" x14ac:dyDescent="0.25">
      <c r="Q280" s="342"/>
    </row>
    <row r="281" spans="17:17" x14ac:dyDescent="0.25">
      <c r="Q281" s="342"/>
    </row>
    <row r="282" spans="17:17" x14ac:dyDescent="0.25">
      <c r="Q282" s="342"/>
    </row>
    <row r="283" spans="17:17" x14ac:dyDescent="0.25">
      <c r="Q283" s="342"/>
    </row>
    <row r="284" spans="17:17" x14ac:dyDescent="0.25">
      <c r="Q284" s="342"/>
    </row>
    <row r="285" spans="17:17" x14ac:dyDescent="0.25">
      <c r="Q285" s="342"/>
    </row>
    <row r="286" spans="17:17" x14ac:dyDescent="0.25">
      <c r="Q286" s="342"/>
    </row>
    <row r="287" spans="17:17" x14ac:dyDescent="0.25">
      <c r="Q287" s="342"/>
    </row>
    <row r="288" spans="17:17" x14ac:dyDescent="0.25">
      <c r="Q288" s="342"/>
    </row>
    <row r="289" spans="17:17" x14ac:dyDescent="0.25">
      <c r="Q289" s="342"/>
    </row>
    <row r="290" spans="17:17" x14ac:dyDescent="0.25">
      <c r="Q290" s="342"/>
    </row>
    <row r="291" spans="17:17" x14ac:dyDescent="0.25">
      <c r="Q291" s="342"/>
    </row>
    <row r="292" spans="17:17" x14ac:dyDescent="0.25">
      <c r="Q292" s="342"/>
    </row>
    <row r="293" spans="17:17" x14ac:dyDescent="0.25">
      <c r="Q293" s="342"/>
    </row>
    <row r="294" spans="17:17" x14ac:dyDescent="0.25">
      <c r="Q294" s="342"/>
    </row>
    <row r="295" spans="17:17" x14ac:dyDescent="0.25">
      <c r="Q295" s="342"/>
    </row>
    <row r="296" spans="17:17" x14ac:dyDescent="0.25">
      <c r="Q296" s="342"/>
    </row>
    <row r="297" spans="17:17" x14ac:dyDescent="0.25">
      <c r="Q297" s="342"/>
    </row>
    <row r="298" spans="17:17" x14ac:dyDescent="0.25">
      <c r="Q298" s="342"/>
    </row>
    <row r="299" spans="17:17" x14ac:dyDescent="0.25">
      <c r="Q299" s="342"/>
    </row>
    <row r="300" spans="17:17" x14ac:dyDescent="0.25">
      <c r="Q300" s="342"/>
    </row>
    <row r="301" spans="17:17" x14ac:dyDescent="0.25">
      <c r="Q301" s="342"/>
    </row>
    <row r="302" spans="17:17" x14ac:dyDescent="0.25">
      <c r="Q302" s="342"/>
    </row>
    <row r="303" spans="17:17" x14ac:dyDescent="0.25">
      <c r="Q303" s="342"/>
    </row>
    <row r="304" spans="17:17" x14ac:dyDescent="0.25">
      <c r="Q304" s="342"/>
    </row>
    <row r="305" spans="17:17" x14ac:dyDescent="0.25">
      <c r="Q305" s="342"/>
    </row>
    <row r="306" spans="17:17" x14ac:dyDescent="0.25">
      <c r="Q306" s="342"/>
    </row>
    <row r="307" spans="17:17" x14ac:dyDescent="0.25">
      <c r="Q307" s="342"/>
    </row>
    <row r="308" spans="17:17" x14ac:dyDescent="0.25">
      <c r="Q308" s="342"/>
    </row>
    <row r="309" spans="17:17" x14ac:dyDescent="0.25">
      <c r="Q309" s="342"/>
    </row>
    <row r="310" spans="17:17" x14ac:dyDescent="0.25">
      <c r="Q310" s="342"/>
    </row>
    <row r="311" spans="17:17" x14ac:dyDescent="0.25">
      <c r="Q311" s="342"/>
    </row>
    <row r="312" spans="17:17" x14ac:dyDescent="0.25">
      <c r="Q312" s="342"/>
    </row>
    <row r="313" spans="17:17" x14ac:dyDescent="0.25">
      <c r="Q313" s="342"/>
    </row>
    <row r="314" spans="17:17" x14ac:dyDescent="0.25">
      <c r="Q314" s="342"/>
    </row>
    <row r="315" spans="17:17" x14ac:dyDescent="0.25">
      <c r="Q315" s="342"/>
    </row>
    <row r="316" spans="17:17" x14ac:dyDescent="0.25">
      <c r="Q316" s="342"/>
    </row>
    <row r="317" spans="17:17" x14ac:dyDescent="0.25">
      <c r="Q317" s="342"/>
    </row>
    <row r="318" spans="17:17" x14ac:dyDescent="0.25">
      <c r="Q318" s="342"/>
    </row>
    <row r="319" spans="17:17" x14ac:dyDescent="0.25">
      <c r="Q319" s="342"/>
    </row>
    <row r="320" spans="17:17" x14ac:dyDescent="0.25">
      <c r="Q320" s="342"/>
    </row>
    <row r="321" spans="17:17" x14ac:dyDescent="0.25">
      <c r="Q321" s="342"/>
    </row>
    <row r="322" spans="17:17" x14ac:dyDescent="0.25">
      <c r="Q322" s="342"/>
    </row>
    <row r="323" spans="17:17" x14ac:dyDescent="0.25">
      <c r="Q323" s="342"/>
    </row>
    <row r="324" spans="17:17" x14ac:dyDescent="0.25">
      <c r="Q324" s="342"/>
    </row>
    <row r="325" spans="17:17" x14ac:dyDescent="0.25">
      <c r="Q325" s="342"/>
    </row>
    <row r="326" spans="17:17" x14ac:dyDescent="0.25">
      <c r="Q326" s="342"/>
    </row>
    <row r="327" spans="17:17" x14ac:dyDescent="0.25">
      <c r="Q327" s="342"/>
    </row>
    <row r="328" spans="17:17" x14ac:dyDescent="0.25">
      <c r="Q328" s="342"/>
    </row>
    <row r="329" spans="17:17" x14ac:dyDescent="0.25">
      <c r="Q329" s="342"/>
    </row>
    <row r="330" spans="17:17" x14ac:dyDescent="0.25">
      <c r="Q330" s="342"/>
    </row>
    <row r="331" spans="17:17" x14ac:dyDescent="0.25">
      <c r="Q331" s="342"/>
    </row>
    <row r="332" spans="17:17" x14ac:dyDescent="0.25">
      <c r="Q332" s="342"/>
    </row>
    <row r="333" spans="17:17" x14ac:dyDescent="0.25">
      <c r="Q333" s="342"/>
    </row>
    <row r="334" spans="17:17" x14ac:dyDescent="0.25">
      <c r="Q334" s="342"/>
    </row>
    <row r="335" spans="17:17" x14ac:dyDescent="0.25">
      <c r="Q335" s="342"/>
    </row>
    <row r="336" spans="17:17" x14ac:dyDescent="0.25">
      <c r="Q336" s="342"/>
    </row>
    <row r="337" spans="17:17" x14ac:dyDescent="0.25">
      <c r="Q337" s="342"/>
    </row>
    <row r="338" spans="17:17" x14ac:dyDescent="0.25">
      <c r="Q338" s="342"/>
    </row>
    <row r="339" spans="17:17" x14ac:dyDescent="0.25">
      <c r="Q339" s="342"/>
    </row>
    <row r="340" spans="17:17" x14ac:dyDescent="0.25">
      <c r="Q340" s="342"/>
    </row>
    <row r="341" spans="17:17" x14ac:dyDescent="0.25">
      <c r="Q341" s="342"/>
    </row>
    <row r="342" spans="17:17" x14ac:dyDescent="0.25">
      <c r="Q342" s="342"/>
    </row>
    <row r="343" spans="17:17" x14ac:dyDescent="0.25">
      <c r="Q343" s="342"/>
    </row>
    <row r="344" spans="17:17" x14ac:dyDescent="0.25">
      <c r="Q344" s="342"/>
    </row>
    <row r="345" spans="17:17" x14ac:dyDescent="0.25">
      <c r="Q345" s="342"/>
    </row>
    <row r="346" spans="17:17" x14ac:dyDescent="0.25">
      <c r="Q346" s="342"/>
    </row>
    <row r="347" spans="17:17" x14ac:dyDescent="0.25">
      <c r="Q347" s="342"/>
    </row>
    <row r="348" spans="17:17" x14ac:dyDescent="0.25">
      <c r="Q348" s="342"/>
    </row>
    <row r="349" spans="17:17" x14ac:dyDescent="0.25">
      <c r="Q349" s="342"/>
    </row>
    <row r="350" spans="17:17" x14ac:dyDescent="0.25">
      <c r="Q350" s="342"/>
    </row>
    <row r="351" spans="17:17" x14ac:dyDescent="0.25">
      <c r="Q351" s="342"/>
    </row>
    <row r="352" spans="17:17" x14ac:dyDescent="0.25">
      <c r="Q352" s="342"/>
    </row>
    <row r="353" spans="17:17" x14ac:dyDescent="0.25">
      <c r="Q353" s="342"/>
    </row>
    <row r="354" spans="17:17" x14ac:dyDescent="0.25">
      <c r="Q354" s="342"/>
    </row>
    <row r="355" spans="17:17" x14ac:dyDescent="0.25">
      <c r="Q355" s="342"/>
    </row>
    <row r="356" spans="17:17" x14ac:dyDescent="0.25">
      <c r="Q356" s="342"/>
    </row>
    <row r="357" spans="17:17" x14ac:dyDescent="0.25">
      <c r="Q357" s="342"/>
    </row>
    <row r="358" spans="17:17" x14ac:dyDescent="0.25">
      <c r="Q358" s="342"/>
    </row>
    <row r="359" spans="17:17" x14ac:dyDescent="0.25">
      <c r="Q359" s="342"/>
    </row>
    <row r="360" spans="17:17" x14ac:dyDescent="0.25">
      <c r="Q360" s="342"/>
    </row>
    <row r="361" spans="17:17" x14ac:dyDescent="0.25">
      <c r="Q361" s="342"/>
    </row>
    <row r="362" spans="17:17" x14ac:dyDescent="0.25">
      <c r="Q362" s="342"/>
    </row>
    <row r="363" spans="17:17" x14ac:dyDescent="0.25">
      <c r="Q363" s="342"/>
    </row>
    <row r="364" spans="17:17" x14ac:dyDescent="0.25">
      <c r="Q364" s="342"/>
    </row>
    <row r="365" spans="17:17" x14ac:dyDescent="0.25">
      <c r="Q365" s="342"/>
    </row>
    <row r="366" spans="17:17" x14ac:dyDescent="0.25">
      <c r="Q366" s="342"/>
    </row>
    <row r="367" spans="17:17" x14ac:dyDescent="0.25">
      <c r="Q367" s="342"/>
    </row>
    <row r="368" spans="17:17" x14ac:dyDescent="0.25">
      <c r="Q368" s="342"/>
    </row>
    <row r="369" spans="17:17" x14ac:dyDescent="0.25">
      <c r="Q369" s="342"/>
    </row>
    <row r="370" spans="17:17" x14ac:dyDescent="0.25">
      <c r="Q370" s="342"/>
    </row>
    <row r="371" spans="17:17" x14ac:dyDescent="0.25">
      <c r="Q371" s="342"/>
    </row>
    <row r="372" spans="17:17" x14ac:dyDescent="0.25">
      <c r="Q372" s="342"/>
    </row>
    <row r="373" spans="17:17" x14ac:dyDescent="0.25">
      <c r="Q373" s="342"/>
    </row>
    <row r="374" spans="17:17" x14ac:dyDescent="0.25">
      <c r="Q374" s="342"/>
    </row>
    <row r="375" spans="17:17" x14ac:dyDescent="0.25">
      <c r="Q375" s="342"/>
    </row>
    <row r="376" spans="17:17" x14ac:dyDescent="0.25">
      <c r="Q376" s="342"/>
    </row>
    <row r="377" spans="17:17" x14ac:dyDescent="0.25">
      <c r="Q377" s="342"/>
    </row>
    <row r="378" spans="17:17" x14ac:dyDescent="0.25">
      <c r="Q378" s="342"/>
    </row>
    <row r="379" spans="17:17" x14ac:dyDescent="0.25">
      <c r="Q379" s="342"/>
    </row>
    <row r="380" spans="17:17" x14ac:dyDescent="0.25">
      <c r="Q380" s="342"/>
    </row>
    <row r="381" spans="17:17" x14ac:dyDescent="0.25">
      <c r="Q381" s="342"/>
    </row>
    <row r="382" spans="17:17" x14ac:dyDescent="0.25">
      <c r="Q382" s="342"/>
    </row>
    <row r="383" spans="17:17" x14ac:dyDescent="0.25">
      <c r="Q383" s="342"/>
    </row>
    <row r="384" spans="17:17" x14ac:dyDescent="0.25">
      <c r="Q384" s="342"/>
    </row>
    <row r="385" spans="17:17" x14ac:dyDescent="0.25">
      <c r="Q385" s="342"/>
    </row>
    <row r="386" spans="17:17" x14ac:dyDescent="0.25">
      <c r="Q386" s="342"/>
    </row>
    <row r="387" spans="17:17" x14ac:dyDescent="0.25">
      <c r="Q387" s="342"/>
    </row>
    <row r="388" spans="17:17" x14ac:dyDescent="0.25">
      <c r="Q388" s="342"/>
    </row>
    <row r="389" spans="17:17" x14ac:dyDescent="0.25">
      <c r="Q389" s="342"/>
    </row>
    <row r="390" spans="17:17" x14ac:dyDescent="0.25">
      <c r="Q390" s="342"/>
    </row>
    <row r="391" spans="17:17" x14ac:dyDescent="0.25">
      <c r="Q391" s="342"/>
    </row>
    <row r="392" spans="17:17" x14ac:dyDescent="0.25">
      <c r="Q392" s="342"/>
    </row>
    <row r="393" spans="17:17" x14ac:dyDescent="0.25">
      <c r="Q393" s="342"/>
    </row>
    <row r="394" spans="17:17" x14ac:dyDescent="0.25">
      <c r="Q394" s="342"/>
    </row>
    <row r="395" spans="17:17" x14ac:dyDescent="0.25">
      <c r="Q395" s="342"/>
    </row>
    <row r="396" spans="17:17" x14ac:dyDescent="0.25">
      <c r="Q396" s="342"/>
    </row>
    <row r="397" spans="17:17" x14ac:dyDescent="0.25">
      <c r="Q397" s="342"/>
    </row>
    <row r="398" spans="17:17" x14ac:dyDescent="0.25">
      <c r="Q398" s="342"/>
    </row>
    <row r="399" spans="17:17" x14ac:dyDescent="0.25">
      <c r="Q399" s="342"/>
    </row>
    <row r="400" spans="17:17" x14ac:dyDescent="0.25">
      <c r="Q400" s="342"/>
    </row>
    <row r="401" spans="17:17" x14ac:dyDescent="0.25">
      <c r="Q401" s="342"/>
    </row>
    <row r="402" spans="17:17" x14ac:dyDescent="0.25">
      <c r="Q402" s="342"/>
    </row>
    <row r="403" spans="17:17" x14ac:dyDescent="0.25">
      <c r="Q403" s="342"/>
    </row>
    <row r="404" spans="17:17" x14ac:dyDescent="0.25">
      <c r="Q404" s="342"/>
    </row>
    <row r="405" spans="17:17" x14ac:dyDescent="0.25">
      <c r="Q405" s="342"/>
    </row>
    <row r="406" spans="17:17" x14ac:dyDescent="0.25">
      <c r="Q406" s="342"/>
    </row>
    <row r="407" spans="17:17" x14ac:dyDescent="0.25">
      <c r="Q407" s="342"/>
    </row>
    <row r="408" spans="17:17" x14ac:dyDescent="0.25">
      <c r="Q408" s="342"/>
    </row>
    <row r="409" spans="17:17" x14ac:dyDescent="0.25">
      <c r="Q409" s="342"/>
    </row>
    <row r="410" spans="17:17" x14ac:dyDescent="0.25">
      <c r="Q410" s="342"/>
    </row>
    <row r="411" spans="17:17" x14ac:dyDescent="0.25">
      <c r="Q411" s="342"/>
    </row>
    <row r="412" spans="17:17" x14ac:dyDescent="0.25">
      <c r="Q412" s="342"/>
    </row>
    <row r="413" spans="17:17" x14ac:dyDescent="0.25">
      <c r="Q413" s="342"/>
    </row>
    <row r="414" spans="17:17" x14ac:dyDescent="0.25">
      <c r="Q414" s="342"/>
    </row>
    <row r="415" spans="17:17" x14ac:dyDescent="0.25">
      <c r="Q415" s="342"/>
    </row>
    <row r="416" spans="17:17" x14ac:dyDescent="0.25">
      <c r="Q416" s="342"/>
    </row>
    <row r="417" spans="17:17" x14ac:dyDescent="0.25">
      <c r="Q417" s="342"/>
    </row>
    <row r="418" spans="17:17" x14ac:dyDescent="0.25">
      <c r="Q418" s="342"/>
    </row>
    <row r="419" spans="17:17" x14ac:dyDescent="0.25">
      <c r="Q419" s="342"/>
    </row>
    <row r="420" spans="17:17" x14ac:dyDescent="0.25">
      <c r="Q420" s="342"/>
    </row>
    <row r="421" spans="17:17" x14ac:dyDescent="0.25">
      <c r="Q421" s="342"/>
    </row>
    <row r="422" spans="17:17" x14ac:dyDescent="0.25">
      <c r="Q422" s="342"/>
    </row>
    <row r="423" spans="17:17" x14ac:dyDescent="0.25">
      <c r="Q423" s="342"/>
    </row>
    <row r="424" spans="17:17" x14ac:dyDescent="0.25">
      <c r="Q424" s="342"/>
    </row>
    <row r="425" spans="17:17" x14ac:dyDescent="0.25">
      <c r="Q425" s="342"/>
    </row>
    <row r="426" spans="17:17" x14ac:dyDescent="0.25">
      <c r="Q426" s="342"/>
    </row>
    <row r="427" spans="17:17" x14ac:dyDescent="0.25">
      <c r="Q427" s="342"/>
    </row>
    <row r="428" spans="17:17" x14ac:dyDescent="0.25">
      <c r="Q428" s="342"/>
    </row>
    <row r="429" spans="17:17" x14ac:dyDescent="0.25">
      <c r="Q429" s="342"/>
    </row>
    <row r="430" spans="17:17" x14ac:dyDescent="0.25">
      <c r="Q430" s="342"/>
    </row>
    <row r="431" spans="17:17" x14ac:dyDescent="0.25">
      <c r="Q431" s="342"/>
    </row>
    <row r="432" spans="17:17" x14ac:dyDescent="0.25">
      <c r="Q432" s="342"/>
    </row>
    <row r="433" spans="17:17" x14ac:dyDescent="0.25">
      <c r="Q433" s="342"/>
    </row>
    <row r="434" spans="17:17" x14ac:dyDescent="0.25">
      <c r="Q434" s="342"/>
    </row>
    <row r="435" spans="17:17" x14ac:dyDescent="0.25">
      <c r="Q435" s="342"/>
    </row>
    <row r="436" spans="17:17" x14ac:dyDescent="0.25">
      <c r="Q436" s="342"/>
    </row>
    <row r="437" spans="17:17" x14ac:dyDescent="0.25">
      <c r="Q437" s="342"/>
    </row>
    <row r="438" spans="17:17" x14ac:dyDescent="0.25">
      <c r="Q438" s="342"/>
    </row>
    <row r="439" spans="17:17" x14ac:dyDescent="0.25">
      <c r="Q439" s="342"/>
    </row>
    <row r="440" spans="17:17" x14ac:dyDescent="0.25">
      <c r="Q440" s="342"/>
    </row>
    <row r="441" spans="17:17" x14ac:dyDescent="0.25">
      <c r="Q441" s="342"/>
    </row>
    <row r="442" spans="17:17" x14ac:dyDescent="0.25">
      <c r="Q442" s="342"/>
    </row>
    <row r="443" spans="17:17" x14ac:dyDescent="0.25">
      <c r="Q443" s="342"/>
    </row>
    <row r="444" spans="17:17" x14ac:dyDescent="0.25">
      <c r="Q444" s="342"/>
    </row>
    <row r="445" spans="17:17" x14ac:dyDescent="0.25">
      <c r="Q445" s="342"/>
    </row>
    <row r="446" spans="17:17" x14ac:dyDescent="0.25">
      <c r="Q446" s="342"/>
    </row>
    <row r="447" spans="17:17" x14ac:dyDescent="0.25">
      <c r="Q447" s="342"/>
    </row>
    <row r="448" spans="17:17" x14ac:dyDescent="0.25">
      <c r="Q448" s="342"/>
    </row>
    <row r="449" spans="17:17" x14ac:dyDescent="0.25">
      <c r="Q449" s="342"/>
    </row>
    <row r="450" spans="17:17" x14ac:dyDescent="0.25">
      <c r="Q450" s="342"/>
    </row>
    <row r="451" spans="17:17" x14ac:dyDescent="0.25">
      <c r="Q451" s="342"/>
    </row>
    <row r="452" spans="17:17" x14ac:dyDescent="0.25">
      <c r="Q452" s="342"/>
    </row>
    <row r="453" spans="17:17" x14ac:dyDescent="0.25">
      <c r="Q453" s="342"/>
    </row>
    <row r="454" spans="17:17" x14ac:dyDescent="0.25">
      <c r="Q454" s="342"/>
    </row>
    <row r="455" spans="17:17" x14ac:dyDescent="0.25">
      <c r="Q455" s="342"/>
    </row>
    <row r="456" spans="17:17" x14ac:dyDescent="0.25">
      <c r="Q456" s="342"/>
    </row>
    <row r="457" spans="17:17" x14ac:dyDescent="0.25">
      <c r="Q457" s="342"/>
    </row>
    <row r="458" spans="17:17" x14ac:dyDescent="0.25">
      <c r="Q458" s="342"/>
    </row>
    <row r="459" spans="17:17" x14ac:dyDescent="0.25">
      <c r="Q459" s="342"/>
    </row>
    <row r="460" spans="17:17" x14ac:dyDescent="0.25">
      <c r="Q460" s="342"/>
    </row>
    <row r="461" spans="17:17" x14ac:dyDescent="0.25">
      <c r="Q461" s="342"/>
    </row>
    <row r="462" spans="17:17" x14ac:dyDescent="0.25">
      <c r="Q462" s="342"/>
    </row>
    <row r="463" spans="17:17" x14ac:dyDescent="0.25">
      <c r="Q463" s="342"/>
    </row>
    <row r="464" spans="17:17" x14ac:dyDescent="0.25">
      <c r="Q464" s="342"/>
    </row>
    <row r="465" spans="17:17" x14ac:dyDescent="0.25">
      <c r="Q465" s="342"/>
    </row>
    <row r="466" spans="17:17" x14ac:dyDescent="0.25">
      <c r="Q466" s="342"/>
    </row>
    <row r="467" spans="17:17" x14ac:dyDescent="0.25">
      <c r="Q467" s="342"/>
    </row>
    <row r="468" spans="17:17" x14ac:dyDescent="0.25">
      <c r="Q468" s="342"/>
    </row>
    <row r="469" spans="17:17" x14ac:dyDescent="0.25">
      <c r="Q469" s="342"/>
    </row>
    <row r="470" spans="17:17" x14ac:dyDescent="0.25">
      <c r="Q470" s="342"/>
    </row>
    <row r="471" spans="17:17" x14ac:dyDescent="0.25">
      <c r="Q471" s="342"/>
    </row>
    <row r="472" spans="17:17" x14ac:dyDescent="0.25">
      <c r="Q472" s="342"/>
    </row>
    <row r="473" spans="17:17" x14ac:dyDescent="0.25">
      <c r="Q473" s="342"/>
    </row>
    <row r="474" spans="17:17" x14ac:dyDescent="0.25">
      <c r="Q474" s="342"/>
    </row>
    <row r="475" spans="17:17" x14ac:dyDescent="0.25">
      <c r="Q475" s="342"/>
    </row>
    <row r="476" spans="17:17" x14ac:dyDescent="0.25">
      <c r="Q476" s="342"/>
    </row>
    <row r="477" spans="17:17" x14ac:dyDescent="0.25">
      <c r="Q477" s="342"/>
    </row>
    <row r="478" spans="17:17" x14ac:dyDescent="0.25">
      <c r="Q478" s="342"/>
    </row>
    <row r="479" spans="17:17" x14ac:dyDescent="0.25">
      <c r="Q479" s="342"/>
    </row>
    <row r="480" spans="17:17" x14ac:dyDescent="0.25">
      <c r="Q480" s="342"/>
    </row>
    <row r="481" spans="17:17" x14ac:dyDescent="0.25">
      <c r="Q481" s="342"/>
    </row>
    <row r="482" spans="17:17" x14ac:dyDescent="0.25">
      <c r="Q482" s="342"/>
    </row>
    <row r="483" spans="17:17" x14ac:dyDescent="0.25">
      <c r="Q483" s="342"/>
    </row>
    <row r="484" spans="17:17" x14ac:dyDescent="0.25">
      <c r="Q484" s="342"/>
    </row>
    <row r="485" spans="17:17" x14ac:dyDescent="0.25">
      <c r="Q485" s="342"/>
    </row>
    <row r="486" spans="17:17" x14ac:dyDescent="0.25">
      <c r="Q486" s="342"/>
    </row>
    <row r="487" spans="17:17" x14ac:dyDescent="0.25">
      <c r="Q487" s="342"/>
    </row>
    <row r="488" spans="17:17" x14ac:dyDescent="0.25">
      <c r="Q488" s="342"/>
    </row>
    <row r="489" spans="17:17" x14ac:dyDescent="0.25">
      <c r="Q489" s="342"/>
    </row>
    <row r="490" spans="17:17" x14ac:dyDescent="0.25">
      <c r="Q490" s="342"/>
    </row>
    <row r="491" spans="17:17" x14ac:dyDescent="0.25">
      <c r="Q491" s="342"/>
    </row>
    <row r="492" spans="17:17" x14ac:dyDescent="0.25">
      <c r="Q492" s="342"/>
    </row>
    <row r="493" spans="17:17" x14ac:dyDescent="0.25">
      <c r="Q493" s="342"/>
    </row>
    <row r="494" spans="17:17" x14ac:dyDescent="0.25">
      <c r="Q494" s="342"/>
    </row>
    <row r="495" spans="17:17" x14ac:dyDescent="0.25">
      <c r="Q495" s="342"/>
    </row>
    <row r="496" spans="17:17" x14ac:dyDescent="0.25">
      <c r="Q496" s="342"/>
    </row>
    <row r="497" spans="17:17" x14ac:dyDescent="0.25">
      <c r="Q497" s="342"/>
    </row>
    <row r="498" spans="17:17" x14ac:dyDescent="0.25">
      <c r="Q498" s="342"/>
    </row>
    <row r="499" spans="17:17" x14ac:dyDescent="0.25">
      <c r="Q499" s="342"/>
    </row>
    <row r="500" spans="17:17" x14ac:dyDescent="0.25">
      <c r="Q500" s="342"/>
    </row>
    <row r="501" spans="17:17" x14ac:dyDescent="0.25">
      <c r="Q501" s="342"/>
    </row>
    <row r="502" spans="17:17" x14ac:dyDescent="0.25">
      <c r="Q502" s="342"/>
    </row>
    <row r="503" spans="17:17" x14ac:dyDescent="0.25">
      <c r="Q503" s="342"/>
    </row>
    <row r="504" spans="17:17" x14ac:dyDescent="0.25">
      <c r="Q504" s="342"/>
    </row>
    <row r="505" spans="17:17" x14ac:dyDescent="0.25">
      <c r="Q505" s="342"/>
    </row>
    <row r="506" spans="17:17" x14ac:dyDescent="0.25">
      <c r="Q506" s="342"/>
    </row>
    <row r="507" spans="17:17" x14ac:dyDescent="0.25">
      <c r="Q507" s="342"/>
    </row>
    <row r="508" spans="17:17" x14ac:dyDescent="0.25">
      <c r="Q508" s="342"/>
    </row>
    <row r="509" spans="17:17" x14ac:dyDescent="0.25">
      <c r="Q509" s="342"/>
    </row>
    <row r="510" spans="17:17" x14ac:dyDescent="0.25">
      <c r="Q510" s="342"/>
    </row>
    <row r="511" spans="17:17" x14ac:dyDescent="0.25">
      <c r="Q511" s="342"/>
    </row>
    <row r="512" spans="17:17" x14ac:dyDescent="0.25">
      <c r="Q512" s="342"/>
    </row>
    <row r="513" spans="17:17" x14ac:dyDescent="0.25">
      <c r="Q513" s="342"/>
    </row>
    <row r="514" spans="17:17" x14ac:dyDescent="0.25">
      <c r="Q514" s="342"/>
    </row>
    <row r="515" spans="17:17" x14ac:dyDescent="0.25">
      <c r="Q515" s="342"/>
    </row>
    <row r="516" spans="17:17" x14ac:dyDescent="0.25">
      <c r="Q516" s="342"/>
    </row>
    <row r="517" spans="17:17" x14ac:dyDescent="0.25">
      <c r="Q517" s="342"/>
    </row>
    <row r="518" spans="17:17" x14ac:dyDescent="0.25">
      <c r="Q518" s="342"/>
    </row>
    <row r="519" spans="17:17" x14ac:dyDescent="0.25">
      <c r="Q519" s="342"/>
    </row>
    <row r="520" spans="17:17" x14ac:dyDescent="0.25">
      <c r="Q520" s="342"/>
    </row>
    <row r="521" spans="17:17" x14ac:dyDescent="0.25">
      <c r="Q521" s="342"/>
    </row>
    <row r="522" spans="17:17" x14ac:dyDescent="0.25">
      <c r="Q522" s="342"/>
    </row>
    <row r="523" spans="17:17" x14ac:dyDescent="0.25">
      <c r="Q523" s="342"/>
    </row>
    <row r="524" spans="17:17" x14ac:dyDescent="0.25">
      <c r="Q524" s="342"/>
    </row>
    <row r="525" spans="17:17" x14ac:dyDescent="0.25">
      <c r="Q525" s="342"/>
    </row>
    <row r="526" spans="17:17" x14ac:dyDescent="0.25">
      <c r="Q526" s="342"/>
    </row>
    <row r="527" spans="17:17" x14ac:dyDescent="0.25">
      <c r="Q527" s="342"/>
    </row>
    <row r="528" spans="17:17" x14ac:dyDescent="0.25">
      <c r="Q528" s="342"/>
    </row>
    <row r="529" spans="17:17" x14ac:dyDescent="0.25">
      <c r="Q529" s="342"/>
    </row>
    <row r="530" spans="17:17" x14ac:dyDescent="0.25">
      <c r="Q530" s="342"/>
    </row>
    <row r="531" spans="17:17" x14ac:dyDescent="0.25">
      <c r="Q531" s="342"/>
    </row>
    <row r="532" spans="17:17" x14ac:dyDescent="0.25">
      <c r="Q532" s="342"/>
    </row>
    <row r="533" spans="17:17" x14ac:dyDescent="0.25">
      <c r="Q533" s="342"/>
    </row>
    <row r="534" spans="17:17" x14ac:dyDescent="0.25">
      <c r="Q534" s="342"/>
    </row>
    <row r="535" spans="17:17" x14ac:dyDescent="0.25">
      <c r="Q535" s="342"/>
    </row>
    <row r="536" spans="17:17" x14ac:dyDescent="0.25">
      <c r="Q536" s="342"/>
    </row>
    <row r="537" spans="17:17" x14ac:dyDescent="0.25">
      <c r="Q537" s="342"/>
    </row>
    <row r="538" spans="17:17" x14ac:dyDescent="0.25">
      <c r="Q538" s="342"/>
    </row>
    <row r="539" spans="17:17" x14ac:dyDescent="0.25">
      <c r="Q539" s="342"/>
    </row>
    <row r="540" spans="17:17" x14ac:dyDescent="0.25">
      <c r="Q540" s="342"/>
    </row>
    <row r="541" spans="17:17" x14ac:dyDescent="0.25">
      <c r="Q541" s="342"/>
    </row>
    <row r="542" spans="17:17" x14ac:dyDescent="0.25">
      <c r="Q542" s="342"/>
    </row>
    <row r="543" spans="17:17" x14ac:dyDescent="0.25">
      <c r="Q543" s="342"/>
    </row>
    <row r="544" spans="17:17" x14ac:dyDescent="0.25">
      <c r="Q544" s="342"/>
    </row>
    <row r="545" spans="17:17" x14ac:dyDescent="0.25">
      <c r="Q545" s="342"/>
    </row>
    <row r="546" spans="17:17" x14ac:dyDescent="0.25">
      <c r="Q546" s="342"/>
    </row>
    <row r="547" spans="17:17" x14ac:dyDescent="0.25">
      <c r="Q547" s="342"/>
    </row>
    <row r="548" spans="17:17" x14ac:dyDescent="0.25">
      <c r="Q548" s="342"/>
    </row>
    <row r="549" spans="17:17" x14ac:dyDescent="0.25">
      <c r="Q549" s="342"/>
    </row>
    <row r="550" spans="17:17" x14ac:dyDescent="0.25">
      <c r="Q550" s="342"/>
    </row>
    <row r="551" spans="17:17" x14ac:dyDescent="0.25">
      <c r="Q551" s="342"/>
    </row>
    <row r="552" spans="17:17" x14ac:dyDescent="0.25">
      <c r="Q552" s="342"/>
    </row>
    <row r="553" spans="17:17" x14ac:dyDescent="0.25">
      <c r="Q553" s="342"/>
    </row>
    <row r="554" spans="17:17" x14ac:dyDescent="0.25">
      <c r="Q554" s="342"/>
    </row>
    <row r="555" spans="17:17" x14ac:dyDescent="0.25">
      <c r="Q555" s="342"/>
    </row>
    <row r="556" spans="17:17" x14ac:dyDescent="0.25">
      <c r="Q556" s="342"/>
    </row>
    <row r="557" spans="17:17" x14ac:dyDescent="0.25">
      <c r="Q557" s="342"/>
    </row>
    <row r="558" spans="17:17" x14ac:dyDescent="0.25">
      <c r="Q558" s="342"/>
    </row>
    <row r="559" spans="17:17" x14ac:dyDescent="0.25">
      <c r="Q559" s="342"/>
    </row>
    <row r="560" spans="17:17" x14ac:dyDescent="0.25">
      <c r="Q560" s="342"/>
    </row>
    <row r="561" spans="17:17" x14ac:dyDescent="0.25">
      <c r="Q561" s="342"/>
    </row>
    <row r="562" spans="17:17" x14ac:dyDescent="0.25">
      <c r="Q562" s="342"/>
    </row>
    <row r="563" spans="17:17" x14ac:dyDescent="0.25">
      <c r="Q563" s="342"/>
    </row>
    <row r="564" spans="17:17" x14ac:dyDescent="0.25">
      <c r="Q564" s="342"/>
    </row>
    <row r="565" spans="17:17" x14ac:dyDescent="0.25">
      <c r="Q565" s="342"/>
    </row>
    <row r="566" spans="17:17" x14ac:dyDescent="0.25">
      <c r="Q566" s="342"/>
    </row>
    <row r="567" spans="17:17" x14ac:dyDescent="0.25">
      <c r="Q567" s="342"/>
    </row>
    <row r="568" spans="17:17" x14ac:dyDescent="0.25">
      <c r="Q568" s="342"/>
    </row>
    <row r="569" spans="17:17" x14ac:dyDescent="0.25">
      <c r="Q569" s="342"/>
    </row>
    <row r="570" spans="17:17" x14ac:dyDescent="0.25">
      <c r="Q570" s="342"/>
    </row>
    <row r="571" spans="17:17" x14ac:dyDescent="0.25">
      <c r="Q571" s="342"/>
    </row>
    <row r="572" spans="17:17" x14ac:dyDescent="0.25">
      <c r="Q572" s="342"/>
    </row>
    <row r="573" spans="17:17" x14ac:dyDescent="0.25">
      <c r="Q573" s="342"/>
    </row>
    <row r="574" spans="17:17" x14ac:dyDescent="0.25">
      <c r="Q574" s="342"/>
    </row>
    <row r="575" spans="17:17" x14ac:dyDescent="0.25">
      <c r="Q575" s="342"/>
    </row>
    <row r="576" spans="17:17" x14ac:dyDescent="0.25">
      <c r="Q576" s="342"/>
    </row>
    <row r="577" spans="17:17" x14ac:dyDescent="0.25">
      <c r="Q577" s="342"/>
    </row>
    <row r="578" spans="17:17" x14ac:dyDescent="0.25">
      <c r="Q578" s="342"/>
    </row>
    <row r="579" spans="17:17" x14ac:dyDescent="0.25">
      <c r="Q579" s="342"/>
    </row>
    <row r="580" spans="17:17" x14ac:dyDescent="0.25">
      <c r="Q580" s="342"/>
    </row>
    <row r="581" spans="17:17" x14ac:dyDescent="0.25">
      <c r="Q581" s="342"/>
    </row>
    <row r="582" spans="17:17" x14ac:dyDescent="0.25">
      <c r="Q582" s="342"/>
    </row>
    <row r="583" spans="17:17" x14ac:dyDescent="0.25">
      <c r="Q583" s="342"/>
    </row>
    <row r="584" spans="17:17" x14ac:dyDescent="0.25">
      <c r="Q584" s="342"/>
    </row>
    <row r="585" spans="17:17" x14ac:dyDescent="0.25">
      <c r="Q585" s="342"/>
    </row>
    <row r="586" spans="17:17" x14ac:dyDescent="0.25">
      <c r="Q586" s="342"/>
    </row>
    <row r="587" spans="17:17" x14ac:dyDescent="0.25">
      <c r="Q587" s="342"/>
    </row>
    <row r="588" spans="17:17" x14ac:dyDescent="0.25">
      <c r="Q588" s="342"/>
    </row>
    <row r="589" spans="17:17" x14ac:dyDescent="0.25">
      <c r="Q589" s="342"/>
    </row>
    <row r="590" spans="17:17" x14ac:dyDescent="0.25">
      <c r="Q590" s="342"/>
    </row>
    <row r="591" spans="17:17" x14ac:dyDescent="0.25">
      <c r="Q591" s="342"/>
    </row>
    <row r="592" spans="17:17" x14ac:dyDescent="0.25">
      <c r="Q592" s="342"/>
    </row>
    <row r="593" spans="17:17" x14ac:dyDescent="0.25">
      <c r="Q593" s="342"/>
    </row>
    <row r="594" spans="17:17" x14ac:dyDescent="0.25">
      <c r="Q594" s="342"/>
    </row>
    <row r="595" spans="17:17" x14ac:dyDescent="0.25">
      <c r="Q595" s="342"/>
    </row>
    <row r="596" spans="17:17" x14ac:dyDescent="0.25">
      <c r="Q596" s="342"/>
    </row>
    <row r="597" spans="17:17" x14ac:dyDescent="0.25">
      <c r="Q597" s="342"/>
    </row>
    <row r="598" spans="17:17" x14ac:dyDescent="0.25">
      <c r="Q598" s="342"/>
    </row>
    <row r="599" spans="17:17" x14ac:dyDescent="0.25">
      <c r="Q599" s="342"/>
    </row>
    <row r="600" spans="17:17" x14ac:dyDescent="0.25">
      <c r="Q600" s="342"/>
    </row>
    <row r="601" spans="17:17" x14ac:dyDescent="0.25">
      <c r="Q601" s="342"/>
    </row>
    <row r="602" spans="17:17" x14ac:dyDescent="0.25">
      <c r="Q602" s="342"/>
    </row>
    <row r="603" spans="17:17" x14ac:dyDescent="0.25">
      <c r="Q603" s="342"/>
    </row>
    <row r="604" spans="17:17" x14ac:dyDescent="0.25">
      <c r="Q604" s="342"/>
    </row>
    <row r="605" spans="17:17" x14ac:dyDescent="0.25">
      <c r="Q605" s="342"/>
    </row>
    <row r="606" spans="17:17" x14ac:dyDescent="0.25">
      <c r="Q606" s="342"/>
    </row>
    <row r="607" spans="17:17" x14ac:dyDescent="0.25">
      <c r="Q607" s="342"/>
    </row>
    <row r="608" spans="17:17" x14ac:dyDescent="0.25">
      <c r="Q608" s="342"/>
    </row>
    <row r="609" spans="17:17" x14ac:dyDescent="0.25">
      <c r="Q609" s="342"/>
    </row>
    <row r="610" spans="17:17" x14ac:dyDescent="0.25">
      <c r="Q610" s="342"/>
    </row>
    <row r="611" spans="17:17" x14ac:dyDescent="0.25">
      <c r="Q611" s="342"/>
    </row>
    <row r="612" spans="17:17" x14ac:dyDescent="0.25">
      <c r="Q612" s="342"/>
    </row>
    <row r="613" spans="17:17" x14ac:dyDescent="0.25">
      <c r="Q613" s="342"/>
    </row>
    <row r="614" spans="17:17" x14ac:dyDescent="0.25">
      <c r="Q614" s="342"/>
    </row>
    <row r="615" spans="17:17" x14ac:dyDescent="0.25">
      <c r="Q615" s="342"/>
    </row>
    <row r="616" spans="17:17" x14ac:dyDescent="0.25">
      <c r="Q616" s="342"/>
    </row>
    <row r="617" spans="17:17" x14ac:dyDescent="0.25">
      <c r="Q617" s="342"/>
    </row>
    <row r="618" spans="17:17" x14ac:dyDescent="0.25">
      <c r="Q618" s="342"/>
    </row>
    <row r="619" spans="17:17" x14ac:dyDescent="0.25">
      <c r="Q619" s="342"/>
    </row>
    <row r="620" spans="17:17" x14ac:dyDescent="0.25">
      <c r="Q620" s="342"/>
    </row>
    <row r="621" spans="17:17" x14ac:dyDescent="0.25">
      <c r="Q621" s="342"/>
    </row>
    <row r="622" spans="17:17" x14ac:dyDescent="0.25">
      <c r="Q622" s="342"/>
    </row>
    <row r="623" spans="17:17" x14ac:dyDescent="0.25">
      <c r="Q623" s="342"/>
    </row>
    <row r="624" spans="17:17" x14ac:dyDescent="0.25">
      <c r="Q624" s="342"/>
    </row>
    <row r="625" spans="17:17" x14ac:dyDescent="0.25">
      <c r="Q625" s="342"/>
    </row>
    <row r="626" spans="17:17" x14ac:dyDescent="0.25">
      <c r="Q626" s="342"/>
    </row>
    <row r="627" spans="17:17" x14ac:dyDescent="0.25">
      <c r="Q627" s="342"/>
    </row>
    <row r="628" spans="17:17" x14ac:dyDescent="0.25">
      <c r="Q628" s="342"/>
    </row>
    <row r="629" spans="17:17" x14ac:dyDescent="0.25">
      <c r="Q629" s="342"/>
    </row>
    <row r="630" spans="17:17" x14ac:dyDescent="0.25">
      <c r="Q630" s="342"/>
    </row>
    <row r="631" spans="17:17" x14ac:dyDescent="0.25">
      <c r="Q631" s="342"/>
    </row>
    <row r="632" spans="17:17" x14ac:dyDescent="0.25">
      <c r="Q632" s="342"/>
    </row>
    <row r="633" spans="17:17" x14ac:dyDescent="0.25">
      <c r="Q633" s="342"/>
    </row>
    <row r="634" spans="17:17" x14ac:dyDescent="0.25">
      <c r="Q634" s="342"/>
    </row>
    <row r="635" spans="17:17" x14ac:dyDescent="0.25">
      <c r="Q635" s="342"/>
    </row>
    <row r="636" spans="17:17" x14ac:dyDescent="0.25">
      <c r="Q636" s="342"/>
    </row>
    <row r="637" spans="17:17" x14ac:dyDescent="0.25">
      <c r="Q637" s="342"/>
    </row>
    <row r="638" spans="17:17" x14ac:dyDescent="0.25">
      <c r="Q638" s="342"/>
    </row>
    <row r="639" spans="17:17" x14ac:dyDescent="0.25">
      <c r="Q639" s="342"/>
    </row>
    <row r="640" spans="17:17" x14ac:dyDescent="0.25">
      <c r="Q640" s="342"/>
    </row>
    <row r="641" spans="17:17" x14ac:dyDescent="0.25">
      <c r="Q641" s="342"/>
    </row>
    <row r="642" spans="17:17" x14ac:dyDescent="0.25">
      <c r="Q642" s="342"/>
    </row>
    <row r="643" spans="17:17" x14ac:dyDescent="0.25">
      <c r="Q643" s="342"/>
    </row>
    <row r="644" spans="17:17" x14ac:dyDescent="0.25">
      <c r="Q644" s="342"/>
    </row>
    <row r="645" spans="17:17" x14ac:dyDescent="0.25">
      <c r="Q645" s="342"/>
    </row>
    <row r="646" spans="17:17" x14ac:dyDescent="0.25">
      <c r="Q646" s="342"/>
    </row>
    <row r="647" spans="17:17" x14ac:dyDescent="0.25">
      <c r="Q647" s="342"/>
    </row>
    <row r="648" spans="17:17" x14ac:dyDescent="0.25">
      <c r="Q648" s="342"/>
    </row>
    <row r="649" spans="17:17" x14ac:dyDescent="0.25">
      <c r="Q649" s="342"/>
    </row>
    <row r="650" spans="17:17" x14ac:dyDescent="0.25">
      <c r="Q650" s="342"/>
    </row>
    <row r="651" spans="17:17" x14ac:dyDescent="0.25">
      <c r="Q651" s="342"/>
    </row>
    <row r="652" spans="17:17" x14ac:dyDescent="0.25">
      <c r="Q652" s="342"/>
    </row>
    <row r="653" spans="17:17" x14ac:dyDescent="0.25">
      <c r="Q653" s="342"/>
    </row>
    <row r="654" spans="17:17" x14ac:dyDescent="0.25">
      <c r="Q654" s="342"/>
    </row>
    <row r="655" spans="17:17" x14ac:dyDescent="0.25">
      <c r="Q655" s="342"/>
    </row>
    <row r="656" spans="17:17" x14ac:dyDescent="0.25">
      <c r="Q656" s="342"/>
    </row>
    <row r="657" spans="17:17" x14ac:dyDescent="0.25">
      <c r="Q657" s="342"/>
    </row>
    <row r="658" spans="17:17" x14ac:dyDescent="0.25">
      <c r="Q658" s="342"/>
    </row>
    <row r="659" spans="17:17" x14ac:dyDescent="0.25">
      <c r="Q659" s="342"/>
    </row>
    <row r="660" spans="17:17" x14ac:dyDescent="0.25">
      <c r="Q660" s="342"/>
    </row>
    <row r="661" spans="17:17" x14ac:dyDescent="0.25">
      <c r="Q661" s="342"/>
    </row>
    <row r="662" spans="17:17" x14ac:dyDescent="0.25">
      <c r="Q662" s="342"/>
    </row>
    <row r="663" spans="17:17" x14ac:dyDescent="0.25">
      <c r="Q663" s="342"/>
    </row>
    <row r="664" spans="17:17" x14ac:dyDescent="0.25">
      <c r="Q664" s="342"/>
    </row>
    <row r="665" spans="17:17" x14ac:dyDescent="0.25">
      <c r="Q665" s="342"/>
    </row>
    <row r="666" spans="17:17" x14ac:dyDescent="0.25">
      <c r="Q666" s="342"/>
    </row>
    <row r="667" spans="17:17" x14ac:dyDescent="0.25">
      <c r="Q667" s="342"/>
    </row>
    <row r="668" spans="17:17" x14ac:dyDescent="0.25">
      <c r="Q668" s="342"/>
    </row>
    <row r="669" spans="17:17" x14ac:dyDescent="0.25">
      <c r="Q669" s="342"/>
    </row>
    <row r="670" spans="17:17" x14ac:dyDescent="0.25">
      <c r="Q670" s="342"/>
    </row>
    <row r="671" spans="17:17" x14ac:dyDescent="0.25">
      <c r="Q671" s="342"/>
    </row>
    <row r="672" spans="17:17" x14ac:dyDescent="0.25">
      <c r="Q672" s="342"/>
    </row>
    <row r="673" spans="17:17" x14ac:dyDescent="0.25">
      <c r="Q673" s="342"/>
    </row>
    <row r="674" spans="17:17" x14ac:dyDescent="0.25">
      <c r="Q674" s="342"/>
    </row>
    <row r="675" spans="17:17" x14ac:dyDescent="0.25">
      <c r="Q675" s="342"/>
    </row>
    <row r="676" spans="17:17" x14ac:dyDescent="0.25">
      <c r="Q676" s="342"/>
    </row>
    <row r="677" spans="17:17" x14ac:dyDescent="0.25">
      <c r="Q677" s="342"/>
    </row>
    <row r="678" spans="17:17" x14ac:dyDescent="0.25">
      <c r="Q678" s="342"/>
    </row>
    <row r="679" spans="17:17" x14ac:dyDescent="0.25">
      <c r="Q679" s="342"/>
    </row>
    <row r="680" spans="17:17" x14ac:dyDescent="0.25">
      <c r="Q680" s="342"/>
    </row>
    <row r="681" spans="17:17" x14ac:dyDescent="0.25">
      <c r="Q681" s="342"/>
    </row>
    <row r="682" spans="17:17" x14ac:dyDescent="0.25">
      <c r="Q682" s="342"/>
    </row>
    <row r="683" spans="17:17" x14ac:dyDescent="0.25">
      <c r="Q683" s="342"/>
    </row>
    <row r="684" spans="17:17" x14ac:dyDescent="0.25">
      <c r="Q684" s="342"/>
    </row>
    <row r="685" spans="17:17" x14ac:dyDescent="0.25">
      <c r="Q685" s="342"/>
    </row>
    <row r="686" spans="17:17" x14ac:dyDescent="0.25">
      <c r="Q686" s="342"/>
    </row>
    <row r="687" spans="17:17" x14ac:dyDescent="0.25">
      <c r="Q687" s="342"/>
    </row>
    <row r="688" spans="17:17" x14ac:dyDescent="0.25">
      <c r="Q688" s="342"/>
    </row>
    <row r="689" spans="17:17" x14ac:dyDescent="0.25">
      <c r="Q689" s="342"/>
    </row>
    <row r="690" spans="17:17" x14ac:dyDescent="0.25">
      <c r="Q690" s="342"/>
    </row>
    <row r="691" spans="17:17" x14ac:dyDescent="0.25">
      <c r="Q691" s="342"/>
    </row>
    <row r="692" spans="17:17" x14ac:dyDescent="0.25">
      <c r="Q692" s="342"/>
    </row>
    <row r="693" spans="17:17" x14ac:dyDescent="0.25">
      <c r="Q693" s="342"/>
    </row>
    <row r="694" spans="17:17" x14ac:dyDescent="0.25">
      <c r="Q694" s="342"/>
    </row>
    <row r="695" spans="17:17" x14ac:dyDescent="0.25">
      <c r="Q695" s="342"/>
    </row>
    <row r="696" spans="17:17" x14ac:dyDescent="0.25">
      <c r="Q696" s="342"/>
    </row>
    <row r="697" spans="17:17" x14ac:dyDescent="0.25">
      <c r="Q697" s="342"/>
    </row>
    <row r="698" spans="17:17" x14ac:dyDescent="0.25">
      <c r="Q698" s="342"/>
    </row>
    <row r="699" spans="17:17" x14ac:dyDescent="0.25">
      <c r="Q699" s="342"/>
    </row>
    <row r="700" spans="17:17" x14ac:dyDescent="0.25">
      <c r="Q700" s="342"/>
    </row>
    <row r="701" spans="17:17" x14ac:dyDescent="0.25">
      <c r="Q701" s="342"/>
    </row>
    <row r="702" spans="17:17" x14ac:dyDescent="0.25">
      <c r="Q702" s="342"/>
    </row>
    <row r="703" spans="17:17" x14ac:dyDescent="0.25">
      <c r="Q703" s="342"/>
    </row>
    <row r="704" spans="17:17" x14ac:dyDescent="0.25">
      <c r="Q704" s="342"/>
    </row>
    <row r="705" spans="17:17" x14ac:dyDescent="0.25">
      <c r="Q705" s="342"/>
    </row>
    <row r="706" spans="17:17" x14ac:dyDescent="0.25">
      <c r="Q706" s="342"/>
    </row>
    <row r="707" spans="17:17" x14ac:dyDescent="0.25">
      <c r="Q707" s="342"/>
    </row>
    <row r="708" spans="17:17" x14ac:dyDescent="0.25">
      <c r="Q708" s="342"/>
    </row>
    <row r="709" spans="17:17" x14ac:dyDescent="0.25">
      <c r="Q709" s="342"/>
    </row>
    <row r="710" spans="17:17" x14ac:dyDescent="0.25">
      <c r="Q710" s="342"/>
    </row>
    <row r="711" spans="17:17" x14ac:dyDescent="0.25">
      <c r="Q711" s="342"/>
    </row>
    <row r="712" spans="17:17" x14ac:dyDescent="0.25">
      <c r="Q712" s="342"/>
    </row>
    <row r="713" spans="17:17" x14ac:dyDescent="0.25">
      <c r="Q713" s="342"/>
    </row>
    <row r="714" spans="17:17" x14ac:dyDescent="0.25">
      <c r="Q714" s="342"/>
    </row>
    <row r="715" spans="17:17" x14ac:dyDescent="0.25">
      <c r="Q715" s="342"/>
    </row>
    <row r="716" spans="17:17" x14ac:dyDescent="0.25">
      <c r="Q716" s="342"/>
    </row>
    <row r="717" spans="17:17" x14ac:dyDescent="0.25">
      <c r="Q717" s="342"/>
    </row>
    <row r="718" spans="17:17" x14ac:dyDescent="0.25">
      <c r="Q718" s="342"/>
    </row>
    <row r="719" spans="17:17" x14ac:dyDescent="0.25">
      <c r="Q719" s="342"/>
    </row>
    <row r="720" spans="17:17" x14ac:dyDescent="0.25">
      <c r="Q720" s="342"/>
    </row>
    <row r="721" spans="17:17" x14ac:dyDescent="0.25">
      <c r="Q721" s="342"/>
    </row>
    <row r="722" spans="17:17" x14ac:dyDescent="0.25">
      <c r="Q722" s="342"/>
    </row>
    <row r="723" spans="17:17" x14ac:dyDescent="0.25">
      <c r="Q723" s="342"/>
    </row>
    <row r="724" spans="17:17" x14ac:dyDescent="0.25">
      <c r="Q724" s="342"/>
    </row>
    <row r="725" spans="17:17" x14ac:dyDescent="0.25">
      <c r="Q725" s="342"/>
    </row>
    <row r="726" spans="17:17" x14ac:dyDescent="0.25">
      <c r="Q726" s="342"/>
    </row>
    <row r="727" spans="17:17" x14ac:dyDescent="0.25">
      <c r="Q727" s="342"/>
    </row>
    <row r="728" spans="17:17" x14ac:dyDescent="0.25">
      <c r="Q728" s="342"/>
    </row>
    <row r="729" spans="17:17" x14ac:dyDescent="0.25">
      <c r="Q729" s="342"/>
    </row>
    <row r="730" spans="17:17" x14ac:dyDescent="0.25">
      <c r="Q730" s="342"/>
    </row>
    <row r="731" spans="17:17" x14ac:dyDescent="0.25">
      <c r="Q731" s="342"/>
    </row>
    <row r="732" spans="17:17" x14ac:dyDescent="0.25">
      <c r="Q732" s="342"/>
    </row>
    <row r="733" spans="17:17" x14ac:dyDescent="0.25">
      <c r="Q733" s="342"/>
    </row>
    <row r="734" spans="17:17" x14ac:dyDescent="0.25">
      <c r="Q734" s="342"/>
    </row>
    <row r="735" spans="17:17" x14ac:dyDescent="0.25">
      <c r="Q735" s="342"/>
    </row>
    <row r="736" spans="17:17" x14ac:dyDescent="0.25">
      <c r="Q736" s="342"/>
    </row>
    <row r="737" spans="17:17" x14ac:dyDescent="0.25">
      <c r="Q737" s="342"/>
    </row>
    <row r="738" spans="17:17" x14ac:dyDescent="0.25">
      <c r="Q738" s="342"/>
    </row>
    <row r="739" spans="17:17" x14ac:dyDescent="0.25">
      <c r="Q739" s="342"/>
    </row>
    <row r="740" spans="17:17" x14ac:dyDescent="0.25">
      <c r="Q740" s="342"/>
    </row>
    <row r="741" spans="17:17" x14ac:dyDescent="0.25">
      <c r="Q741" s="342"/>
    </row>
    <row r="742" spans="17:17" x14ac:dyDescent="0.25">
      <c r="Q742" s="342"/>
    </row>
    <row r="743" spans="17:17" x14ac:dyDescent="0.25">
      <c r="Q743" s="342"/>
    </row>
    <row r="744" spans="17:17" x14ac:dyDescent="0.25">
      <c r="Q744" s="342"/>
    </row>
    <row r="745" spans="17:17" x14ac:dyDescent="0.25">
      <c r="Q745" s="342"/>
    </row>
    <row r="746" spans="17:17" x14ac:dyDescent="0.25">
      <c r="Q746" s="342"/>
    </row>
    <row r="747" spans="17:17" x14ac:dyDescent="0.25">
      <c r="Q747" s="342"/>
    </row>
    <row r="748" spans="17:17" x14ac:dyDescent="0.25">
      <c r="Q748" s="342"/>
    </row>
    <row r="749" spans="17:17" x14ac:dyDescent="0.25">
      <c r="Q749" s="342"/>
    </row>
    <row r="750" spans="17:17" x14ac:dyDescent="0.25">
      <c r="Q750" s="342"/>
    </row>
    <row r="751" spans="17:17" x14ac:dyDescent="0.25">
      <c r="Q751" s="342"/>
    </row>
    <row r="752" spans="17:17" x14ac:dyDescent="0.25">
      <c r="Q752" s="342"/>
    </row>
    <row r="753" spans="17:17" x14ac:dyDescent="0.25">
      <c r="Q753" s="342"/>
    </row>
    <row r="754" spans="17:17" x14ac:dyDescent="0.25">
      <c r="Q754" s="342"/>
    </row>
    <row r="755" spans="17:17" x14ac:dyDescent="0.25">
      <c r="Q755" s="342"/>
    </row>
    <row r="756" spans="17:17" x14ac:dyDescent="0.25">
      <c r="Q756" s="342"/>
    </row>
    <row r="757" spans="17:17" x14ac:dyDescent="0.25">
      <c r="Q757" s="342"/>
    </row>
    <row r="758" spans="17:17" x14ac:dyDescent="0.25">
      <c r="Q758" s="342"/>
    </row>
    <row r="759" spans="17:17" x14ac:dyDescent="0.25">
      <c r="Q759" s="342"/>
    </row>
    <row r="760" spans="17:17" x14ac:dyDescent="0.25">
      <c r="Q760" s="342"/>
    </row>
    <row r="761" spans="17:17" x14ac:dyDescent="0.25">
      <c r="Q761" s="342"/>
    </row>
    <row r="762" spans="17:17" x14ac:dyDescent="0.25">
      <c r="Q762" s="342"/>
    </row>
    <row r="763" spans="17:17" x14ac:dyDescent="0.25">
      <c r="Q763" s="342"/>
    </row>
    <row r="764" spans="17:17" x14ac:dyDescent="0.25">
      <c r="Q764" s="342"/>
    </row>
    <row r="765" spans="17:17" x14ac:dyDescent="0.25">
      <c r="Q765" s="342"/>
    </row>
    <row r="766" spans="17:17" x14ac:dyDescent="0.25">
      <c r="Q766" s="342"/>
    </row>
    <row r="767" spans="17:17" x14ac:dyDescent="0.25">
      <c r="Q767" s="342"/>
    </row>
    <row r="768" spans="17:17" x14ac:dyDescent="0.25">
      <c r="Q768" s="342"/>
    </row>
    <row r="769" spans="17:17" x14ac:dyDescent="0.25">
      <c r="Q769" s="342"/>
    </row>
    <row r="770" spans="17:17" x14ac:dyDescent="0.25">
      <c r="Q770" s="342"/>
    </row>
    <row r="771" spans="17:17" x14ac:dyDescent="0.25">
      <c r="Q771" s="342"/>
    </row>
    <row r="772" spans="17:17" x14ac:dyDescent="0.25">
      <c r="Q772" s="342"/>
    </row>
    <row r="773" spans="17:17" x14ac:dyDescent="0.25">
      <c r="Q773" s="342"/>
    </row>
    <row r="774" spans="17:17" x14ac:dyDescent="0.25">
      <c r="Q774" s="342"/>
    </row>
    <row r="775" spans="17:17" x14ac:dyDescent="0.25">
      <c r="Q775" s="342"/>
    </row>
    <row r="776" spans="17:17" x14ac:dyDescent="0.25">
      <c r="Q776" s="342"/>
    </row>
    <row r="777" spans="17:17" x14ac:dyDescent="0.25">
      <c r="Q777" s="342"/>
    </row>
    <row r="778" spans="17:17" x14ac:dyDescent="0.25">
      <c r="Q778" s="342"/>
    </row>
    <row r="779" spans="17:17" x14ac:dyDescent="0.25">
      <c r="Q779" s="342"/>
    </row>
    <row r="780" spans="17:17" x14ac:dyDescent="0.25">
      <c r="Q780" s="342"/>
    </row>
    <row r="781" spans="17:17" x14ac:dyDescent="0.25">
      <c r="Q781" s="342"/>
    </row>
    <row r="782" spans="17:17" x14ac:dyDescent="0.25">
      <c r="Q782" s="342"/>
    </row>
    <row r="783" spans="17:17" x14ac:dyDescent="0.25">
      <c r="Q783" s="342"/>
    </row>
    <row r="784" spans="17:17" x14ac:dyDescent="0.25">
      <c r="Q784" s="342"/>
    </row>
    <row r="785" spans="17:17" x14ac:dyDescent="0.25">
      <c r="Q785" s="342"/>
    </row>
    <row r="786" spans="17:17" x14ac:dyDescent="0.25">
      <c r="Q786" s="342"/>
    </row>
    <row r="787" spans="17:17" x14ac:dyDescent="0.25">
      <c r="Q787" s="342"/>
    </row>
    <row r="788" spans="17:17" x14ac:dyDescent="0.25">
      <c r="Q788" s="342"/>
    </row>
    <row r="789" spans="17:17" x14ac:dyDescent="0.25">
      <c r="Q789" s="342"/>
    </row>
    <row r="790" spans="17:17" x14ac:dyDescent="0.25">
      <c r="Q790" s="342"/>
    </row>
    <row r="791" spans="17:17" x14ac:dyDescent="0.25">
      <c r="Q791" s="342"/>
    </row>
    <row r="792" spans="17:17" x14ac:dyDescent="0.25">
      <c r="Q792" s="342"/>
    </row>
    <row r="793" spans="17:17" x14ac:dyDescent="0.25">
      <c r="Q793" s="342"/>
    </row>
    <row r="794" spans="17:17" x14ac:dyDescent="0.25">
      <c r="Q794" s="342"/>
    </row>
    <row r="795" spans="17:17" x14ac:dyDescent="0.25">
      <c r="Q795" s="342"/>
    </row>
    <row r="796" spans="17:17" x14ac:dyDescent="0.25">
      <c r="Q796" s="342"/>
    </row>
    <row r="797" spans="17:17" x14ac:dyDescent="0.25">
      <c r="Q797" s="342"/>
    </row>
    <row r="798" spans="17:17" x14ac:dyDescent="0.25">
      <c r="Q798" s="342"/>
    </row>
    <row r="799" spans="17:17" x14ac:dyDescent="0.25">
      <c r="Q799" s="342"/>
    </row>
    <row r="800" spans="17:17" x14ac:dyDescent="0.25">
      <c r="Q800" s="342"/>
    </row>
    <row r="801" spans="17:17" x14ac:dyDescent="0.25">
      <c r="Q801" s="342"/>
    </row>
    <row r="802" spans="17:17" x14ac:dyDescent="0.25">
      <c r="Q802" s="342"/>
    </row>
    <row r="803" spans="17:17" x14ac:dyDescent="0.25">
      <c r="Q803" s="342"/>
    </row>
    <row r="804" spans="17:17" x14ac:dyDescent="0.25">
      <c r="Q804" s="342"/>
    </row>
    <row r="805" spans="17:17" x14ac:dyDescent="0.25">
      <c r="Q805" s="342"/>
    </row>
    <row r="806" spans="17:17" x14ac:dyDescent="0.25">
      <c r="Q806" s="342"/>
    </row>
    <row r="807" spans="17:17" x14ac:dyDescent="0.25">
      <c r="Q807" s="342"/>
    </row>
    <row r="808" spans="17:17" x14ac:dyDescent="0.25">
      <c r="Q808" s="342"/>
    </row>
    <row r="809" spans="17:17" x14ac:dyDescent="0.25">
      <c r="Q809" s="342"/>
    </row>
    <row r="810" spans="17:17" x14ac:dyDescent="0.25">
      <c r="Q810" s="342"/>
    </row>
    <row r="811" spans="17:17" x14ac:dyDescent="0.25">
      <c r="Q811" s="342"/>
    </row>
    <row r="812" spans="17:17" x14ac:dyDescent="0.25">
      <c r="Q812" s="342"/>
    </row>
    <row r="813" spans="17:17" x14ac:dyDescent="0.25">
      <c r="Q813" s="342"/>
    </row>
    <row r="814" spans="17:17" x14ac:dyDescent="0.25">
      <c r="Q814" s="342"/>
    </row>
    <row r="815" spans="17:17" x14ac:dyDescent="0.25">
      <c r="Q815" s="342"/>
    </row>
    <row r="816" spans="17:17" x14ac:dyDescent="0.25">
      <c r="Q816" s="342"/>
    </row>
    <row r="817" spans="17:17" x14ac:dyDescent="0.25">
      <c r="Q817" s="342"/>
    </row>
    <row r="818" spans="17:17" x14ac:dyDescent="0.25">
      <c r="Q818" s="342"/>
    </row>
    <row r="819" spans="17:17" x14ac:dyDescent="0.25">
      <c r="Q819" s="342"/>
    </row>
    <row r="820" spans="17:17" x14ac:dyDescent="0.25">
      <c r="Q820" s="342"/>
    </row>
    <row r="821" spans="17:17" x14ac:dyDescent="0.25">
      <c r="Q821" s="342"/>
    </row>
    <row r="822" spans="17:17" x14ac:dyDescent="0.25">
      <c r="Q822" s="342"/>
    </row>
    <row r="823" spans="17:17" x14ac:dyDescent="0.25">
      <c r="Q823" s="342"/>
    </row>
    <row r="824" spans="17:17" x14ac:dyDescent="0.25">
      <c r="Q824" s="342"/>
    </row>
    <row r="825" spans="17:17" x14ac:dyDescent="0.25">
      <c r="Q825" s="342"/>
    </row>
    <row r="826" spans="17:17" x14ac:dyDescent="0.25">
      <c r="Q826" s="342"/>
    </row>
    <row r="827" spans="17:17" x14ac:dyDescent="0.25">
      <c r="Q827" s="342"/>
    </row>
    <row r="828" spans="17:17" x14ac:dyDescent="0.25">
      <c r="Q828" s="342"/>
    </row>
    <row r="829" spans="17:17" x14ac:dyDescent="0.25">
      <c r="Q829" s="342"/>
    </row>
    <row r="830" spans="17:17" x14ac:dyDescent="0.25">
      <c r="Q830" s="342"/>
    </row>
    <row r="831" spans="17:17" x14ac:dyDescent="0.25">
      <c r="Q831" s="342"/>
    </row>
    <row r="832" spans="17:17" x14ac:dyDescent="0.25">
      <c r="Q832" s="342"/>
    </row>
    <row r="833" spans="17:17" x14ac:dyDescent="0.25">
      <c r="Q833" s="342"/>
    </row>
    <row r="834" spans="17:17" x14ac:dyDescent="0.25">
      <c r="Q834" s="342"/>
    </row>
    <row r="835" spans="17:17" x14ac:dyDescent="0.25">
      <c r="Q835" s="342"/>
    </row>
    <row r="836" spans="17:17" x14ac:dyDescent="0.25">
      <c r="Q836" s="342"/>
    </row>
    <row r="837" spans="17:17" x14ac:dyDescent="0.25">
      <c r="Q837" s="342"/>
    </row>
    <row r="838" spans="17:17" x14ac:dyDescent="0.25">
      <c r="Q838" s="342"/>
    </row>
    <row r="839" spans="17:17" x14ac:dyDescent="0.25">
      <c r="Q839" s="342"/>
    </row>
    <row r="840" spans="17:17" x14ac:dyDescent="0.25">
      <c r="Q840" s="342"/>
    </row>
    <row r="841" spans="17:17" x14ac:dyDescent="0.25">
      <c r="Q841" s="342"/>
    </row>
    <row r="842" spans="17:17" x14ac:dyDescent="0.25">
      <c r="Q842" s="342"/>
    </row>
    <row r="843" spans="17:17" x14ac:dyDescent="0.25">
      <c r="Q843" s="342"/>
    </row>
    <row r="844" spans="17:17" x14ac:dyDescent="0.25">
      <c r="Q844" s="342"/>
    </row>
    <row r="845" spans="17:17" x14ac:dyDescent="0.25">
      <c r="Q845" s="342"/>
    </row>
    <row r="846" spans="17:17" x14ac:dyDescent="0.25">
      <c r="Q846" s="342"/>
    </row>
    <row r="847" spans="17:17" x14ac:dyDescent="0.25">
      <c r="Q847" s="342"/>
    </row>
    <row r="848" spans="17:17" x14ac:dyDescent="0.25">
      <c r="Q848" s="342"/>
    </row>
    <row r="849" spans="17:17" x14ac:dyDescent="0.25">
      <c r="Q849" s="342"/>
    </row>
    <row r="850" spans="17:17" x14ac:dyDescent="0.25">
      <c r="Q850" s="342"/>
    </row>
    <row r="851" spans="17:17" x14ac:dyDescent="0.25">
      <c r="Q851" s="342"/>
    </row>
    <row r="852" spans="17:17" x14ac:dyDescent="0.25">
      <c r="Q852" s="342"/>
    </row>
    <row r="853" spans="17:17" x14ac:dyDescent="0.25">
      <c r="Q853" s="342"/>
    </row>
    <row r="854" spans="17:17" x14ac:dyDescent="0.25">
      <c r="Q854" s="342"/>
    </row>
    <row r="855" spans="17:17" x14ac:dyDescent="0.25">
      <c r="Q855" s="342"/>
    </row>
    <row r="856" spans="17:17" x14ac:dyDescent="0.25">
      <c r="Q856" s="342"/>
    </row>
    <row r="857" spans="17:17" x14ac:dyDescent="0.25">
      <c r="Q857" s="342"/>
    </row>
    <row r="858" spans="17:17" x14ac:dyDescent="0.25">
      <c r="Q858" s="342"/>
    </row>
    <row r="859" spans="17:17" x14ac:dyDescent="0.25">
      <c r="Q859" s="342"/>
    </row>
    <row r="860" spans="17:17" x14ac:dyDescent="0.25">
      <c r="Q860" s="342"/>
    </row>
    <row r="861" spans="17:17" x14ac:dyDescent="0.25">
      <c r="Q861" s="342"/>
    </row>
    <row r="862" spans="17:17" x14ac:dyDescent="0.25">
      <c r="Q862" s="342"/>
    </row>
    <row r="863" spans="17:17" x14ac:dyDescent="0.25">
      <c r="Q863" s="342"/>
    </row>
    <row r="864" spans="17:17" x14ac:dyDescent="0.25">
      <c r="Q864" s="342"/>
    </row>
    <row r="865" spans="17:17" x14ac:dyDescent="0.25">
      <c r="Q865" s="342"/>
    </row>
    <row r="866" spans="17:17" x14ac:dyDescent="0.25">
      <c r="Q866" s="342"/>
    </row>
    <row r="867" spans="17:17" x14ac:dyDescent="0.25">
      <c r="Q867" s="342"/>
    </row>
    <row r="868" spans="17:17" x14ac:dyDescent="0.25">
      <c r="Q868" s="342"/>
    </row>
    <row r="869" spans="17:17" x14ac:dyDescent="0.25">
      <c r="Q869" s="342"/>
    </row>
    <row r="870" spans="17:17" x14ac:dyDescent="0.25">
      <c r="Q870" s="342"/>
    </row>
    <row r="871" spans="17:17" x14ac:dyDescent="0.25">
      <c r="Q871" s="342"/>
    </row>
    <row r="872" spans="17:17" x14ac:dyDescent="0.25">
      <c r="Q872" s="342"/>
    </row>
    <row r="873" spans="17:17" x14ac:dyDescent="0.25">
      <c r="Q873" s="342"/>
    </row>
    <row r="874" spans="17:17" x14ac:dyDescent="0.25">
      <c r="Q874" s="342"/>
    </row>
    <row r="875" spans="17:17" x14ac:dyDescent="0.25">
      <c r="Q875" s="342"/>
    </row>
    <row r="876" spans="17:17" x14ac:dyDescent="0.25">
      <c r="Q876" s="342"/>
    </row>
    <row r="877" spans="17:17" x14ac:dyDescent="0.25">
      <c r="Q877" s="342"/>
    </row>
    <row r="878" spans="17:17" x14ac:dyDescent="0.25">
      <c r="Q878" s="342"/>
    </row>
    <row r="879" spans="17:17" x14ac:dyDescent="0.25">
      <c r="Q879" s="342"/>
    </row>
    <row r="880" spans="17:17" x14ac:dyDescent="0.25">
      <c r="Q880" s="342"/>
    </row>
    <row r="881" spans="17:17" x14ac:dyDescent="0.25">
      <c r="Q881" s="342"/>
    </row>
    <row r="882" spans="17:17" x14ac:dyDescent="0.25">
      <c r="Q882" s="342"/>
    </row>
    <row r="883" spans="17:17" x14ac:dyDescent="0.25">
      <c r="Q883" s="342"/>
    </row>
    <row r="884" spans="17:17" x14ac:dyDescent="0.25">
      <c r="Q884" s="342"/>
    </row>
    <row r="885" spans="17:17" x14ac:dyDescent="0.25">
      <c r="Q885" s="342"/>
    </row>
    <row r="886" spans="17:17" x14ac:dyDescent="0.25">
      <c r="Q886" s="342"/>
    </row>
    <row r="887" spans="17:17" x14ac:dyDescent="0.25">
      <c r="Q887" s="342"/>
    </row>
    <row r="888" spans="17:17" x14ac:dyDescent="0.25">
      <c r="Q888" s="342"/>
    </row>
    <row r="889" spans="17:17" x14ac:dyDescent="0.25">
      <c r="Q889" s="342"/>
    </row>
    <row r="890" spans="17:17" x14ac:dyDescent="0.25">
      <c r="Q890" s="342"/>
    </row>
    <row r="891" spans="17:17" x14ac:dyDescent="0.25">
      <c r="Q891" s="342"/>
    </row>
    <row r="892" spans="17:17" x14ac:dyDescent="0.25">
      <c r="Q892" s="342"/>
    </row>
    <row r="893" spans="17:17" x14ac:dyDescent="0.25">
      <c r="Q893" s="342"/>
    </row>
    <row r="894" spans="17:17" x14ac:dyDescent="0.25">
      <c r="Q894" s="342"/>
    </row>
    <row r="895" spans="17:17" x14ac:dyDescent="0.25">
      <c r="Q895" s="342"/>
    </row>
    <row r="896" spans="17:17" x14ac:dyDescent="0.25">
      <c r="Q896" s="342"/>
    </row>
    <row r="897" spans="17:17" x14ac:dyDescent="0.25">
      <c r="Q897" s="342"/>
    </row>
    <row r="898" spans="17:17" x14ac:dyDescent="0.25">
      <c r="Q898" s="342"/>
    </row>
    <row r="899" spans="17:17" x14ac:dyDescent="0.25">
      <c r="Q899" s="342"/>
    </row>
    <row r="900" spans="17:17" x14ac:dyDescent="0.25">
      <c r="Q900" s="342"/>
    </row>
    <row r="901" spans="17:17" x14ac:dyDescent="0.25">
      <c r="Q901" s="342"/>
    </row>
    <row r="902" spans="17:17" x14ac:dyDescent="0.25">
      <c r="Q902" s="342"/>
    </row>
    <row r="903" spans="17:17" x14ac:dyDescent="0.25">
      <c r="Q903" s="342"/>
    </row>
    <row r="904" spans="17:17" x14ac:dyDescent="0.25">
      <c r="Q904" s="342"/>
    </row>
    <row r="905" spans="17:17" x14ac:dyDescent="0.25">
      <c r="Q905" s="342"/>
    </row>
    <row r="906" spans="17:17" x14ac:dyDescent="0.25">
      <c r="Q906" s="342"/>
    </row>
    <row r="907" spans="17:17" x14ac:dyDescent="0.25">
      <c r="Q907" s="342"/>
    </row>
    <row r="908" spans="17:17" x14ac:dyDescent="0.25">
      <c r="Q908" s="342"/>
    </row>
    <row r="909" spans="17:17" x14ac:dyDescent="0.25">
      <c r="Q909" s="342"/>
    </row>
    <row r="910" spans="17:17" x14ac:dyDescent="0.25">
      <c r="Q910" s="342"/>
    </row>
    <row r="911" spans="17:17" x14ac:dyDescent="0.25">
      <c r="Q911" s="342"/>
    </row>
    <row r="912" spans="17:17" x14ac:dyDescent="0.25">
      <c r="Q912" s="342"/>
    </row>
    <row r="913" spans="17:17" x14ac:dyDescent="0.25">
      <c r="Q913" s="342"/>
    </row>
    <row r="914" spans="17:17" x14ac:dyDescent="0.25">
      <c r="Q914" s="342"/>
    </row>
    <row r="915" spans="17:17" x14ac:dyDescent="0.25">
      <c r="Q915" s="342"/>
    </row>
    <row r="916" spans="17:17" x14ac:dyDescent="0.25">
      <c r="Q916" s="342"/>
    </row>
    <row r="917" spans="17:17" x14ac:dyDescent="0.25">
      <c r="Q917" s="342"/>
    </row>
    <row r="918" spans="17:17" x14ac:dyDescent="0.25">
      <c r="Q918" s="342"/>
    </row>
    <row r="919" spans="17:17" x14ac:dyDescent="0.25">
      <c r="Q919" s="342"/>
    </row>
    <row r="920" spans="17:17" x14ac:dyDescent="0.25">
      <c r="Q920" s="342"/>
    </row>
    <row r="921" spans="17:17" x14ac:dyDescent="0.25">
      <c r="Q921" s="342"/>
    </row>
    <row r="922" spans="17:17" x14ac:dyDescent="0.25">
      <c r="Q922" s="342"/>
    </row>
    <row r="923" spans="17:17" x14ac:dyDescent="0.25">
      <c r="Q923" s="342"/>
    </row>
    <row r="924" spans="17:17" x14ac:dyDescent="0.25">
      <c r="Q924" s="342"/>
    </row>
    <row r="925" spans="17:17" x14ac:dyDescent="0.25">
      <c r="Q925" s="342"/>
    </row>
    <row r="926" spans="17:17" x14ac:dyDescent="0.25">
      <c r="Q926" s="342"/>
    </row>
    <row r="927" spans="17:17" x14ac:dyDescent="0.25">
      <c r="Q927" s="342"/>
    </row>
    <row r="928" spans="17:17" x14ac:dyDescent="0.25">
      <c r="Q928" s="342"/>
    </row>
    <row r="929" spans="17:17" x14ac:dyDescent="0.25">
      <c r="Q929" s="342"/>
    </row>
    <row r="930" spans="17:17" x14ac:dyDescent="0.25">
      <c r="Q930" s="342"/>
    </row>
    <row r="931" spans="17:17" x14ac:dyDescent="0.25">
      <c r="Q931" s="342"/>
    </row>
    <row r="932" spans="17:17" x14ac:dyDescent="0.25">
      <c r="Q932" s="342"/>
    </row>
    <row r="933" spans="17:17" x14ac:dyDescent="0.25">
      <c r="Q933" s="342"/>
    </row>
    <row r="934" spans="17:17" x14ac:dyDescent="0.25">
      <c r="Q934" s="342"/>
    </row>
    <row r="935" spans="17:17" x14ac:dyDescent="0.25">
      <c r="Q935" s="342"/>
    </row>
    <row r="936" spans="17:17" x14ac:dyDescent="0.25">
      <c r="Q936" s="342"/>
    </row>
    <row r="937" spans="17:17" x14ac:dyDescent="0.25">
      <c r="Q937" s="342"/>
    </row>
    <row r="938" spans="17:17" x14ac:dyDescent="0.25">
      <c r="Q938" s="342"/>
    </row>
    <row r="939" spans="17:17" x14ac:dyDescent="0.25">
      <c r="Q939" s="342"/>
    </row>
    <row r="940" spans="17:17" x14ac:dyDescent="0.25">
      <c r="Q940" s="342"/>
    </row>
    <row r="941" spans="17:17" x14ac:dyDescent="0.25">
      <c r="Q941" s="342"/>
    </row>
    <row r="942" spans="17:17" x14ac:dyDescent="0.25">
      <c r="Q942" s="342"/>
    </row>
    <row r="943" spans="17:17" x14ac:dyDescent="0.25">
      <c r="Q943" s="342"/>
    </row>
    <row r="944" spans="17:17" x14ac:dyDescent="0.25">
      <c r="Q944" s="342"/>
    </row>
    <row r="945" spans="17:17" x14ac:dyDescent="0.25">
      <c r="Q945" s="342"/>
    </row>
    <row r="946" spans="17:17" x14ac:dyDescent="0.25">
      <c r="Q946" s="342"/>
    </row>
    <row r="947" spans="17:17" x14ac:dyDescent="0.25">
      <c r="Q947" s="342"/>
    </row>
    <row r="948" spans="17:17" x14ac:dyDescent="0.25">
      <c r="Q948" s="342"/>
    </row>
    <row r="949" spans="17:17" x14ac:dyDescent="0.25">
      <c r="Q949" s="342"/>
    </row>
    <row r="950" spans="17:17" x14ac:dyDescent="0.25">
      <c r="Q950" s="342"/>
    </row>
    <row r="951" spans="17:17" x14ac:dyDescent="0.25">
      <c r="Q951" s="342"/>
    </row>
    <row r="952" spans="17:17" x14ac:dyDescent="0.25">
      <c r="Q952" s="342"/>
    </row>
    <row r="953" spans="17:17" x14ac:dyDescent="0.25">
      <c r="Q953" s="342"/>
    </row>
    <row r="954" spans="17:17" x14ac:dyDescent="0.25">
      <c r="Q954" s="342"/>
    </row>
    <row r="955" spans="17:17" x14ac:dyDescent="0.25">
      <c r="Q955" s="342"/>
    </row>
    <row r="956" spans="17:17" x14ac:dyDescent="0.25">
      <c r="Q956" s="342"/>
    </row>
    <row r="957" spans="17:17" x14ac:dyDescent="0.25">
      <c r="Q957" s="342"/>
    </row>
    <row r="958" spans="17:17" x14ac:dyDescent="0.25">
      <c r="Q958" s="342"/>
    </row>
    <row r="959" spans="17:17" x14ac:dyDescent="0.25">
      <c r="Q959" s="342"/>
    </row>
    <row r="960" spans="17:17" x14ac:dyDescent="0.25">
      <c r="Q960" s="342"/>
    </row>
    <row r="961" spans="17:17" x14ac:dyDescent="0.25">
      <c r="Q961" s="342"/>
    </row>
    <row r="962" spans="17:17" x14ac:dyDescent="0.25">
      <c r="Q962" s="342"/>
    </row>
    <row r="963" spans="17:17" x14ac:dyDescent="0.25">
      <c r="Q963" s="342"/>
    </row>
    <row r="964" spans="17:17" x14ac:dyDescent="0.25">
      <c r="Q964" s="342"/>
    </row>
    <row r="965" spans="17:17" x14ac:dyDescent="0.25">
      <c r="Q965" s="342"/>
    </row>
    <row r="966" spans="17:17" x14ac:dyDescent="0.25">
      <c r="Q966" s="342"/>
    </row>
    <row r="967" spans="17:17" x14ac:dyDescent="0.25">
      <c r="Q967" s="342"/>
    </row>
    <row r="968" spans="17:17" x14ac:dyDescent="0.25">
      <c r="Q968" s="342"/>
    </row>
    <row r="969" spans="17:17" x14ac:dyDescent="0.25">
      <c r="Q969" s="342"/>
    </row>
    <row r="970" spans="17:17" x14ac:dyDescent="0.25">
      <c r="Q970" s="342"/>
    </row>
    <row r="971" spans="17:17" x14ac:dyDescent="0.25">
      <c r="Q971" s="342"/>
    </row>
    <row r="972" spans="17:17" x14ac:dyDescent="0.25">
      <c r="Q972" s="342"/>
    </row>
    <row r="973" spans="17:17" x14ac:dyDescent="0.25">
      <c r="Q973" s="342"/>
    </row>
    <row r="974" spans="17:17" x14ac:dyDescent="0.25">
      <c r="Q974" s="342"/>
    </row>
    <row r="975" spans="17:17" x14ac:dyDescent="0.25">
      <c r="Q975" s="342"/>
    </row>
    <row r="976" spans="17:17" x14ac:dyDescent="0.25">
      <c r="Q976" s="342"/>
    </row>
    <row r="977" spans="17:17" x14ac:dyDescent="0.25">
      <c r="Q977" s="342"/>
    </row>
    <row r="978" spans="17:17" x14ac:dyDescent="0.25">
      <c r="Q978" s="342"/>
    </row>
    <row r="979" spans="17:17" x14ac:dyDescent="0.25">
      <c r="Q979" s="342"/>
    </row>
    <row r="980" spans="17:17" x14ac:dyDescent="0.25">
      <c r="Q980" s="342"/>
    </row>
    <row r="981" spans="17:17" x14ac:dyDescent="0.25">
      <c r="Q981" s="342"/>
    </row>
    <row r="982" spans="17:17" x14ac:dyDescent="0.25">
      <c r="Q982" s="342"/>
    </row>
    <row r="983" spans="17:17" x14ac:dyDescent="0.25">
      <c r="Q983" s="342"/>
    </row>
    <row r="984" spans="17:17" x14ac:dyDescent="0.25">
      <c r="Q984" s="342"/>
    </row>
    <row r="985" spans="17:17" x14ac:dyDescent="0.25">
      <c r="Q985" s="342"/>
    </row>
    <row r="986" spans="17:17" x14ac:dyDescent="0.25">
      <c r="Q986" s="342"/>
    </row>
    <row r="987" spans="17:17" x14ac:dyDescent="0.25">
      <c r="Q987" s="342"/>
    </row>
    <row r="988" spans="17:17" x14ac:dyDescent="0.25">
      <c r="Q988" s="342"/>
    </row>
    <row r="989" spans="17:17" x14ac:dyDescent="0.25">
      <c r="Q989" s="342"/>
    </row>
    <row r="990" spans="17:17" x14ac:dyDescent="0.25">
      <c r="Q990" s="342"/>
    </row>
    <row r="991" spans="17:17" x14ac:dyDescent="0.25">
      <c r="Q991" s="342"/>
    </row>
    <row r="992" spans="17:17" x14ac:dyDescent="0.25">
      <c r="Q992" s="342"/>
    </row>
    <row r="993" spans="17:17" x14ac:dyDescent="0.25">
      <c r="Q993" s="342"/>
    </row>
    <row r="994" spans="17:17" x14ac:dyDescent="0.25">
      <c r="Q994" s="342"/>
    </row>
    <row r="995" spans="17:17" x14ac:dyDescent="0.25">
      <c r="Q995" s="342"/>
    </row>
    <row r="996" spans="17:17" x14ac:dyDescent="0.25">
      <c r="Q996" s="342"/>
    </row>
    <row r="997" spans="17:17" x14ac:dyDescent="0.25">
      <c r="Q997" s="342"/>
    </row>
    <row r="998" spans="17:17" x14ac:dyDescent="0.25">
      <c r="Q998" s="342"/>
    </row>
    <row r="999" spans="17:17" x14ac:dyDescent="0.25">
      <c r="Q999" s="342"/>
    </row>
    <row r="1000" spans="17:17" x14ac:dyDescent="0.25">
      <c r="Q1000" s="342"/>
    </row>
    <row r="1001" spans="17:17" x14ac:dyDescent="0.25">
      <c r="Q1001" s="342"/>
    </row>
    <row r="1002" spans="17:17" x14ac:dyDescent="0.25">
      <c r="Q1002" s="342"/>
    </row>
    <row r="1003" spans="17:17" x14ac:dyDescent="0.25">
      <c r="Q1003" s="342"/>
    </row>
    <row r="1004" spans="17:17" x14ac:dyDescent="0.25">
      <c r="Q1004" s="342"/>
    </row>
    <row r="1005" spans="17:17" x14ac:dyDescent="0.25">
      <c r="Q1005" s="342"/>
    </row>
    <row r="1006" spans="17:17" x14ac:dyDescent="0.25">
      <c r="Q1006" s="342"/>
    </row>
    <row r="1007" spans="17:17" x14ac:dyDescent="0.25">
      <c r="Q1007" s="342"/>
    </row>
    <row r="1008" spans="17:17" x14ac:dyDescent="0.25">
      <c r="Q1008" s="342"/>
    </row>
    <row r="1009" spans="17:17" x14ac:dyDescent="0.25">
      <c r="Q1009" s="342"/>
    </row>
    <row r="1010" spans="17:17" x14ac:dyDescent="0.25">
      <c r="Q1010" s="342"/>
    </row>
    <row r="1011" spans="17:17" x14ac:dyDescent="0.25">
      <c r="Q1011" s="342"/>
    </row>
    <row r="1012" spans="17:17" x14ac:dyDescent="0.25">
      <c r="Q1012" s="342"/>
    </row>
    <row r="1013" spans="17:17" x14ac:dyDescent="0.25">
      <c r="Q1013" s="342"/>
    </row>
    <row r="1014" spans="17:17" x14ac:dyDescent="0.25">
      <c r="Q1014" s="342"/>
    </row>
    <row r="1015" spans="17:17" x14ac:dyDescent="0.25">
      <c r="Q1015" s="342"/>
    </row>
    <row r="1016" spans="17:17" x14ac:dyDescent="0.25">
      <c r="Q1016" s="342"/>
    </row>
    <row r="1017" spans="17:17" x14ac:dyDescent="0.25">
      <c r="Q1017" s="342"/>
    </row>
    <row r="1018" spans="17:17" x14ac:dyDescent="0.25">
      <c r="Q1018" s="342"/>
    </row>
    <row r="1019" spans="17:17" x14ac:dyDescent="0.25">
      <c r="Q1019" s="342"/>
    </row>
    <row r="1020" spans="17:17" x14ac:dyDescent="0.25">
      <c r="Q1020" s="342"/>
    </row>
    <row r="1021" spans="17:17" x14ac:dyDescent="0.25">
      <c r="Q1021" s="342"/>
    </row>
    <row r="1022" spans="17:17" x14ac:dyDescent="0.25">
      <c r="Q1022" s="342"/>
    </row>
    <row r="1023" spans="17:17" x14ac:dyDescent="0.25">
      <c r="Q1023" s="342"/>
    </row>
    <row r="1024" spans="17:17" x14ac:dyDescent="0.25">
      <c r="Q1024" s="342"/>
    </row>
    <row r="1025" spans="17:17" x14ac:dyDescent="0.25">
      <c r="Q1025" s="342"/>
    </row>
    <row r="1026" spans="17:17" x14ac:dyDescent="0.25">
      <c r="Q1026" s="342"/>
    </row>
    <row r="1027" spans="17:17" x14ac:dyDescent="0.25">
      <c r="Q1027" s="342"/>
    </row>
    <row r="1028" spans="17:17" x14ac:dyDescent="0.25">
      <c r="Q1028" s="342"/>
    </row>
    <row r="1029" spans="17:17" x14ac:dyDescent="0.25">
      <c r="Q1029" s="342"/>
    </row>
    <row r="1030" spans="17:17" x14ac:dyDescent="0.25">
      <c r="Q1030" s="342"/>
    </row>
    <row r="1031" spans="17:17" x14ac:dyDescent="0.25">
      <c r="Q1031" s="342"/>
    </row>
    <row r="1032" spans="17:17" x14ac:dyDescent="0.25">
      <c r="Q1032" s="342"/>
    </row>
    <row r="1033" spans="17:17" x14ac:dyDescent="0.25">
      <c r="Q1033" s="342"/>
    </row>
    <row r="1034" spans="17:17" x14ac:dyDescent="0.25">
      <c r="Q1034" s="342"/>
    </row>
    <row r="1035" spans="17:17" x14ac:dyDescent="0.25">
      <c r="Q1035" s="342"/>
    </row>
    <row r="1036" spans="17:17" x14ac:dyDescent="0.25">
      <c r="Q1036" s="342"/>
    </row>
    <row r="1037" spans="17:17" x14ac:dyDescent="0.25">
      <c r="Q1037" s="342"/>
    </row>
    <row r="1038" spans="17:17" x14ac:dyDescent="0.25">
      <c r="Q1038" s="342"/>
    </row>
    <row r="1039" spans="17:17" x14ac:dyDescent="0.25">
      <c r="Q1039" s="342"/>
    </row>
    <row r="1040" spans="17:17" x14ac:dyDescent="0.25">
      <c r="Q1040" s="342"/>
    </row>
    <row r="1041" spans="17:17" x14ac:dyDescent="0.25">
      <c r="Q1041" s="342"/>
    </row>
    <row r="1042" spans="17:17" x14ac:dyDescent="0.25">
      <c r="Q1042" s="342"/>
    </row>
    <row r="1043" spans="17:17" x14ac:dyDescent="0.25">
      <c r="Q1043" s="342"/>
    </row>
    <row r="1044" spans="17:17" x14ac:dyDescent="0.25">
      <c r="Q1044" s="342"/>
    </row>
    <row r="1045" spans="17:17" x14ac:dyDescent="0.25">
      <c r="Q1045" s="342"/>
    </row>
    <row r="1046" spans="17:17" x14ac:dyDescent="0.25">
      <c r="Q1046" s="342"/>
    </row>
    <row r="1047" spans="17:17" x14ac:dyDescent="0.25">
      <c r="Q1047" s="342"/>
    </row>
    <row r="1048" spans="17:17" x14ac:dyDescent="0.25">
      <c r="Q1048" s="342"/>
    </row>
    <row r="1049" spans="17:17" x14ac:dyDescent="0.25">
      <c r="Q1049" s="342"/>
    </row>
    <row r="1050" spans="17:17" x14ac:dyDescent="0.25">
      <c r="Q1050" s="342"/>
    </row>
    <row r="1051" spans="17:17" x14ac:dyDescent="0.25">
      <c r="Q1051" s="342"/>
    </row>
    <row r="1052" spans="17:17" x14ac:dyDescent="0.25">
      <c r="Q1052" s="342"/>
    </row>
    <row r="1053" spans="17:17" x14ac:dyDescent="0.25">
      <c r="Q1053" s="342"/>
    </row>
    <row r="1054" spans="17:17" x14ac:dyDescent="0.25">
      <c r="Q1054" s="342"/>
    </row>
    <row r="1055" spans="17:17" x14ac:dyDescent="0.25">
      <c r="Q1055" s="342"/>
    </row>
    <row r="1056" spans="17:17" x14ac:dyDescent="0.25">
      <c r="Q1056" s="342"/>
    </row>
    <row r="1057" spans="17:17" x14ac:dyDescent="0.25">
      <c r="Q1057" s="342"/>
    </row>
    <row r="1058" spans="17:17" x14ac:dyDescent="0.25">
      <c r="Q1058" s="342"/>
    </row>
    <row r="1059" spans="17:17" x14ac:dyDescent="0.25">
      <c r="Q1059" s="342"/>
    </row>
    <row r="1060" spans="17:17" x14ac:dyDescent="0.25">
      <c r="Q1060" s="342"/>
    </row>
    <row r="1061" spans="17:17" x14ac:dyDescent="0.25">
      <c r="Q1061" s="342"/>
    </row>
    <row r="1062" spans="17:17" x14ac:dyDescent="0.25">
      <c r="Q1062" s="342"/>
    </row>
    <row r="1063" spans="17:17" x14ac:dyDescent="0.25">
      <c r="Q1063" s="342"/>
    </row>
    <row r="1064" spans="17:17" x14ac:dyDescent="0.25">
      <c r="Q1064" s="342"/>
    </row>
    <row r="1065" spans="17:17" x14ac:dyDescent="0.25">
      <c r="Q1065" s="342"/>
    </row>
    <row r="1066" spans="17:17" x14ac:dyDescent="0.25">
      <c r="Q1066" s="342"/>
    </row>
    <row r="1067" spans="17:17" x14ac:dyDescent="0.25">
      <c r="Q1067" s="342"/>
    </row>
    <row r="1068" spans="17:17" x14ac:dyDescent="0.25">
      <c r="Q1068" s="342"/>
    </row>
    <row r="1069" spans="17:17" x14ac:dyDescent="0.25">
      <c r="Q1069" s="342"/>
    </row>
    <row r="1070" spans="17:17" x14ac:dyDescent="0.25">
      <c r="Q1070" s="342"/>
    </row>
    <row r="1071" spans="17:17" x14ac:dyDescent="0.25">
      <c r="Q1071" s="342"/>
    </row>
    <row r="1072" spans="17:17" x14ac:dyDescent="0.25">
      <c r="Q1072" s="342"/>
    </row>
    <row r="1073" spans="17:17" x14ac:dyDescent="0.25">
      <c r="Q1073" s="342"/>
    </row>
    <row r="1074" spans="17:17" x14ac:dyDescent="0.25">
      <c r="Q1074" s="342"/>
    </row>
    <row r="1075" spans="17:17" x14ac:dyDescent="0.25">
      <c r="Q1075" s="342"/>
    </row>
    <row r="1076" spans="17:17" x14ac:dyDescent="0.25">
      <c r="Q1076" s="342"/>
    </row>
    <row r="1077" spans="17:17" x14ac:dyDescent="0.25">
      <c r="Q1077" s="342"/>
    </row>
    <row r="1078" spans="17:17" x14ac:dyDescent="0.25">
      <c r="Q1078" s="342"/>
    </row>
    <row r="1079" spans="17:17" x14ac:dyDescent="0.25">
      <c r="Q1079" s="342"/>
    </row>
    <row r="1080" spans="17:17" x14ac:dyDescent="0.25">
      <c r="Q1080" s="342"/>
    </row>
    <row r="1081" spans="17:17" x14ac:dyDescent="0.25">
      <c r="Q1081" s="342"/>
    </row>
    <row r="1082" spans="17:17" x14ac:dyDescent="0.25">
      <c r="Q1082" s="342"/>
    </row>
    <row r="1083" spans="17:17" x14ac:dyDescent="0.25">
      <c r="Q1083" s="342"/>
    </row>
    <row r="1084" spans="17:17" x14ac:dyDescent="0.25">
      <c r="Q1084" s="342"/>
    </row>
    <row r="1085" spans="17:17" x14ac:dyDescent="0.25">
      <c r="Q1085" s="342"/>
    </row>
    <row r="1086" spans="17:17" x14ac:dyDescent="0.25">
      <c r="Q1086" s="342"/>
    </row>
    <row r="1087" spans="17:17" x14ac:dyDescent="0.25">
      <c r="Q1087" s="342"/>
    </row>
    <row r="1088" spans="17:17" x14ac:dyDescent="0.25">
      <c r="Q1088" s="342"/>
    </row>
    <row r="1089" spans="17:17" x14ac:dyDescent="0.25">
      <c r="Q1089" s="342"/>
    </row>
    <row r="1090" spans="17:17" x14ac:dyDescent="0.25">
      <c r="Q1090" s="342"/>
    </row>
    <row r="1091" spans="17:17" x14ac:dyDescent="0.25">
      <c r="Q1091" s="342"/>
    </row>
    <row r="1092" spans="17:17" x14ac:dyDescent="0.25">
      <c r="Q1092" s="342"/>
    </row>
    <row r="1093" spans="17:17" x14ac:dyDescent="0.25">
      <c r="Q1093" s="342"/>
    </row>
    <row r="1094" spans="17:17" x14ac:dyDescent="0.25">
      <c r="Q1094" s="342"/>
    </row>
    <row r="1095" spans="17:17" x14ac:dyDescent="0.25">
      <c r="Q1095" s="342"/>
    </row>
    <row r="1096" spans="17:17" x14ac:dyDescent="0.25">
      <c r="Q1096" s="342"/>
    </row>
    <row r="1097" spans="17:17" x14ac:dyDescent="0.25">
      <c r="Q1097" s="342"/>
    </row>
    <row r="1098" spans="17:17" x14ac:dyDescent="0.25">
      <c r="Q1098" s="342"/>
    </row>
    <row r="1099" spans="17:17" x14ac:dyDescent="0.25">
      <c r="Q1099" s="342"/>
    </row>
    <row r="1100" spans="17:17" x14ac:dyDescent="0.25">
      <c r="Q1100" s="342"/>
    </row>
    <row r="1101" spans="17:17" x14ac:dyDescent="0.25">
      <c r="Q1101" s="342"/>
    </row>
    <row r="1102" spans="17:17" x14ac:dyDescent="0.25">
      <c r="Q1102" s="342"/>
    </row>
    <row r="1103" spans="17:17" x14ac:dyDescent="0.25">
      <c r="Q1103" s="342"/>
    </row>
    <row r="1104" spans="17:17" x14ac:dyDescent="0.25">
      <c r="Q1104" s="342"/>
    </row>
    <row r="1105" spans="17:17" x14ac:dyDescent="0.25">
      <c r="Q1105" s="342"/>
    </row>
    <row r="1106" spans="17:17" x14ac:dyDescent="0.25">
      <c r="Q1106" s="342"/>
    </row>
    <row r="1107" spans="17:17" x14ac:dyDescent="0.25">
      <c r="Q1107" s="342"/>
    </row>
    <row r="1108" spans="17:17" x14ac:dyDescent="0.25">
      <c r="Q1108" s="342"/>
    </row>
    <row r="1109" spans="17:17" x14ac:dyDescent="0.25">
      <c r="Q1109" s="342"/>
    </row>
    <row r="1110" spans="17:17" x14ac:dyDescent="0.25">
      <c r="Q1110" s="342"/>
    </row>
  </sheetData>
  <autoFilter ref="A1:Q62">
    <filterColumn colId="4" showButton="0"/>
    <filterColumn colId="5" showButton="0"/>
    <filterColumn colId="8" showButton="0"/>
    <filterColumn colId="9" showButton="0"/>
    <filterColumn colId="12" showButton="0"/>
    <filterColumn colId="13" showButton="0"/>
  </autoFilter>
  <mergeCells count="94">
    <mergeCell ref="B24:C24"/>
    <mergeCell ref="I24:J24"/>
    <mergeCell ref="I30:J30"/>
    <mergeCell ref="I9:J9"/>
    <mergeCell ref="I13:J13"/>
    <mergeCell ref="B14:C14"/>
    <mergeCell ref="I14:J14"/>
    <mergeCell ref="I12:J12"/>
    <mergeCell ref="I11:J11"/>
    <mergeCell ref="F25:F26"/>
    <mergeCell ref="G25:G26"/>
    <mergeCell ref="H25:H26"/>
    <mergeCell ref="B29:C29"/>
    <mergeCell ref="B27:C27"/>
    <mergeCell ref="A1:A2"/>
    <mergeCell ref="B1:B2"/>
    <mergeCell ref="C1:C2"/>
    <mergeCell ref="D1:D2"/>
    <mergeCell ref="A18:A19"/>
    <mergeCell ref="B18:B19"/>
    <mergeCell ref="D18:D19"/>
    <mergeCell ref="B17:C17"/>
    <mergeCell ref="B4:C4"/>
    <mergeCell ref="I5:J5"/>
    <mergeCell ref="B6:C6"/>
    <mergeCell ref="I6:J6"/>
    <mergeCell ref="B8:C8"/>
    <mergeCell ref="I8:J8"/>
    <mergeCell ref="I4:J4"/>
    <mergeCell ref="H1:H2"/>
    <mergeCell ref="I1:K1"/>
    <mergeCell ref="P1:P2"/>
    <mergeCell ref="I2:J2"/>
    <mergeCell ref="L1:O1"/>
    <mergeCell ref="E1:G1"/>
    <mergeCell ref="B3:Q3"/>
    <mergeCell ref="Q1:Q2"/>
    <mergeCell ref="I21:J21"/>
    <mergeCell ref="B22:C22"/>
    <mergeCell ref="I22:J22"/>
    <mergeCell ref="P18:P19"/>
    <mergeCell ref="B12:C12"/>
    <mergeCell ref="I15:J15"/>
    <mergeCell ref="I17:J17"/>
    <mergeCell ref="B20:C20"/>
    <mergeCell ref="I20:J20"/>
    <mergeCell ref="E18:E19"/>
    <mergeCell ref="F18:F19"/>
    <mergeCell ref="G18:G19"/>
    <mergeCell ref="H18:H19"/>
    <mergeCell ref="E25:E26"/>
    <mergeCell ref="B49:C49"/>
    <mergeCell ref="I38:J38"/>
    <mergeCell ref="A39:A48"/>
    <mergeCell ref="B39:B48"/>
    <mergeCell ref="I32:J32"/>
    <mergeCell ref="B35:C35"/>
    <mergeCell ref="I35:J35"/>
    <mergeCell ref="I37:J37"/>
    <mergeCell ref="A25:A26"/>
    <mergeCell ref="B25:B26"/>
    <mergeCell ref="C25:C26"/>
    <mergeCell ref="D25:D26"/>
    <mergeCell ref="B38:C38"/>
    <mergeCell ref="B31:C31"/>
    <mergeCell ref="B53:C53"/>
    <mergeCell ref="B54:K54"/>
    <mergeCell ref="I36:J36"/>
    <mergeCell ref="Q39:Q48"/>
    <mergeCell ref="B59:C59"/>
    <mergeCell ref="I59:J59"/>
    <mergeCell ref="I55:J55"/>
    <mergeCell ref="B56:C56"/>
    <mergeCell ref="I56:J56"/>
    <mergeCell ref="B57:C57"/>
    <mergeCell ref="I57:J57"/>
    <mergeCell ref="B58:C58"/>
    <mergeCell ref="I58:J58"/>
    <mergeCell ref="Q25:Q26"/>
    <mergeCell ref="Q18:Q19"/>
    <mergeCell ref="I62:J62"/>
    <mergeCell ref="I49:J49"/>
    <mergeCell ref="I61:J61"/>
    <mergeCell ref="I31:J31"/>
    <mergeCell ref="I29:J29"/>
    <mergeCell ref="I18:J19"/>
    <mergeCell ref="P25:P26"/>
    <mergeCell ref="I27:J27"/>
    <mergeCell ref="I28:J28"/>
    <mergeCell ref="K18:K19"/>
    <mergeCell ref="I23:J23"/>
    <mergeCell ref="I50:J50"/>
    <mergeCell ref="I60:J60"/>
    <mergeCell ref="K25:K26"/>
  </mergeCells>
  <printOptions horizontalCentered="1"/>
  <pageMargins left="0.23622047244094491" right="0.23622047244094491" top="0.55000000000000004" bottom="0.5" header="0.24" footer="0.23"/>
  <pageSetup paperSize="8" scale="67" fitToHeight="0" orientation="landscape" r:id="rId1"/>
  <headerFooter>
    <oddFooter>&amp;L&amp;F&amp;CSheet &amp;P of &amp;N&amp;R&amp;A</oddFooter>
  </headerFooter>
  <rowBreaks count="4" manualBreakCount="4">
    <brk id="13" max="13" man="1"/>
    <brk id="28" max="13" man="1"/>
    <brk id="48" max="13" man="1"/>
    <brk id="62" max="13" man="1"/>
  </rowBreaks>
  <ignoredErrors>
    <ignoredError sqref="H5 H7 H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8"/>
  <sheetViews>
    <sheetView windowProtection="1" workbookViewId="0">
      <selection activeCell="I8" sqref="I8"/>
    </sheetView>
  </sheetViews>
  <sheetFormatPr defaultRowHeight="15" x14ac:dyDescent="0.25"/>
  <cols>
    <col min="1" max="1" width="7.5703125" customWidth="1"/>
    <col min="2" max="2" width="14.140625" customWidth="1"/>
    <col min="3" max="3" width="38.5703125" customWidth="1"/>
    <col min="4" max="4" width="15.140625" customWidth="1"/>
    <col min="5" max="5" width="15.85546875" customWidth="1"/>
    <col min="6" max="6" width="14" customWidth="1"/>
    <col min="7" max="7" width="13.85546875" customWidth="1"/>
    <col min="8" max="8" width="14.42578125" customWidth="1"/>
    <col min="9" max="9" width="11.7109375" customWidth="1"/>
    <col min="10" max="10" width="9.140625" customWidth="1"/>
    <col min="11" max="15" width="15" customWidth="1"/>
    <col min="16" max="16" width="50.28515625" customWidth="1"/>
    <col min="17" max="17" width="25.140625" customWidth="1"/>
  </cols>
  <sheetData>
    <row r="1" spans="1:17" ht="42" customHeight="1" thickBot="1" x14ac:dyDescent="0.3">
      <c r="A1" s="693"/>
      <c r="B1" s="597" t="s">
        <v>0</v>
      </c>
      <c r="C1" s="601" t="s">
        <v>1</v>
      </c>
      <c r="D1" s="597" t="s">
        <v>2</v>
      </c>
      <c r="E1" s="606" t="s">
        <v>3</v>
      </c>
      <c r="F1" s="607"/>
      <c r="G1" s="608"/>
      <c r="H1" s="597" t="s">
        <v>4</v>
      </c>
      <c r="I1" s="601" t="s">
        <v>5</v>
      </c>
      <c r="J1" s="602"/>
      <c r="K1" s="603"/>
      <c r="L1" s="688" t="s">
        <v>356</v>
      </c>
      <c r="M1" s="689"/>
      <c r="N1" s="689"/>
      <c r="O1" s="690"/>
      <c r="P1" s="686" t="s">
        <v>6</v>
      </c>
      <c r="Q1" s="676" t="s">
        <v>254</v>
      </c>
    </row>
    <row r="2" spans="1:17" ht="54" customHeight="1" thickBot="1" x14ac:dyDescent="0.3">
      <c r="A2" s="694"/>
      <c r="B2" s="695"/>
      <c r="C2" s="696"/>
      <c r="D2" s="695"/>
      <c r="E2" s="431" t="s">
        <v>7</v>
      </c>
      <c r="F2" s="431" t="s">
        <v>8</v>
      </c>
      <c r="G2" s="431" t="s">
        <v>9</v>
      </c>
      <c r="H2" s="695"/>
      <c r="I2" s="601" t="s">
        <v>296</v>
      </c>
      <c r="J2" s="603"/>
      <c r="K2" s="181" t="s">
        <v>297</v>
      </c>
      <c r="L2" s="445" t="s">
        <v>359</v>
      </c>
      <c r="M2" s="445" t="s">
        <v>354</v>
      </c>
      <c r="N2" s="445" t="s">
        <v>355</v>
      </c>
      <c r="O2" s="445" t="s">
        <v>360</v>
      </c>
      <c r="P2" s="687"/>
      <c r="Q2" s="677"/>
    </row>
    <row r="3" spans="1:17" ht="102" thickBot="1" x14ac:dyDescent="0.3">
      <c r="A3" s="302" t="s">
        <v>17</v>
      </c>
      <c r="B3" s="86" t="s">
        <v>18</v>
      </c>
      <c r="C3" s="248" t="s">
        <v>285</v>
      </c>
      <c r="D3" s="303">
        <f>'Transport &amp; Utilities'!D7</f>
        <v>37000000</v>
      </c>
      <c r="E3" s="303">
        <f>'Transport &amp; Utilities'!E7</f>
        <v>0</v>
      </c>
      <c r="F3" s="303">
        <f>'Transport &amp; Utilities'!F7</f>
        <v>17500000</v>
      </c>
      <c r="G3" s="303">
        <f>'Transport &amp; Utilities'!G7</f>
        <v>18700000</v>
      </c>
      <c r="H3" s="303">
        <f>'Transport &amp; Utilities'!H7</f>
        <v>36200000</v>
      </c>
      <c r="I3" s="91">
        <f>'Transport &amp; Utilities'!I7</f>
        <v>3600000</v>
      </c>
      <c r="J3" s="482" t="s">
        <v>298</v>
      </c>
      <c r="K3" s="304" t="s">
        <v>19</v>
      </c>
      <c r="L3" s="448"/>
      <c r="M3" s="453">
        <v>7369390</v>
      </c>
      <c r="N3" s="453">
        <v>1926084.61</v>
      </c>
      <c r="O3" s="448"/>
      <c r="P3" s="304" t="s">
        <v>345</v>
      </c>
      <c r="Q3" s="401" t="s">
        <v>257</v>
      </c>
    </row>
    <row r="4" spans="1:17" ht="68.25" thickBot="1" x14ac:dyDescent="0.3">
      <c r="A4" s="404" t="s">
        <v>34</v>
      </c>
      <c r="B4" s="73" t="s">
        <v>18</v>
      </c>
      <c r="C4" s="235" t="s">
        <v>270</v>
      </c>
      <c r="D4" s="253">
        <f>'Transport &amp; Utilities'!D21</f>
        <v>1204000</v>
      </c>
      <c r="E4" s="253">
        <f>'Transport &amp; Utilities'!E21</f>
        <v>0</v>
      </c>
      <c r="F4" s="253">
        <f>'Transport &amp; Utilities'!F21</f>
        <v>0</v>
      </c>
      <c r="G4" s="253">
        <f>'Transport &amp; Utilities'!G21</f>
        <v>1204000</v>
      </c>
      <c r="H4" s="253">
        <f>'Transport &amp; Utilities'!H21</f>
        <v>1204000</v>
      </c>
      <c r="I4" s="632"/>
      <c r="J4" s="633"/>
      <c r="K4" s="411" t="s">
        <v>271</v>
      </c>
      <c r="L4" s="505"/>
      <c r="M4" s="505"/>
      <c r="N4" s="505"/>
      <c r="O4" s="505"/>
      <c r="P4" s="20" t="s">
        <v>35</v>
      </c>
      <c r="Q4" s="59" t="s">
        <v>257</v>
      </c>
    </row>
    <row r="5" spans="1:17" ht="34.5" thickBot="1" x14ac:dyDescent="0.3">
      <c r="A5" s="403" t="s">
        <v>39</v>
      </c>
      <c r="B5" s="405" t="s">
        <v>40</v>
      </c>
      <c r="C5" s="406"/>
      <c r="D5" s="407">
        <f>'Transport &amp; Utilities'!D25</f>
        <v>6000000</v>
      </c>
      <c r="E5" s="420">
        <f>'Transport &amp; Utilities'!E25</f>
        <v>0</v>
      </c>
      <c r="F5" s="420">
        <f>'Transport &amp; Utilities'!F25</f>
        <v>300000</v>
      </c>
      <c r="G5" s="420">
        <f>'Transport &amp; Utilities'!G25</f>
        <v>0</v>
      </c>
      <c r="H5" s="420">
        <f>'Transport &amp; Utilities'!H25</f>
        <v>300000</v>
      </c>
      <c r="I5" s="499">
        <f>'Transport &amp; Utilities'!I25</f>
        <v>3500000</v>
      </c>
      <c r="J5" s="482" t="s">
        <v>299</v>
      </c>
      <c r="K5" s="410"/>
      <c r="L5" s="449"/>
      <c r="M5" s="460">
        <v>540000</v>
      </c>
      <c r="N5" s="449"/>
      <c r="O5" s="449"/>
      <c r="P5" s="409"/>
      <c r="Q5" s="401" t="s">
        <v>257</v>
      </c>
    </row>
    <row r="6" spans="1:17" ht="60.75" customHeight="1" thickBot="1" x14ac:dyDescent="0.3">
      <c r="A6" s="403" t="s">
        <v>50</v>
      </c>
      <c r="B6" s="408" t="s">
        <v>51</v>
      </c>
      <c r="C6" s="247" t="s">
        <v>52</v>
      </c>
      <c r="D6" s="166"/>
      <c r="E6" s="437"/>
      <c r="F6" s="437"/>
      <c r="G6" s="437"/>
      <c r="H6" s="437"/>
      <c r="I6" s="436"/>
      <c r="J6" s="436"/>
      <c r="K6" s="437"/>
      <c r="L6" s="506"/>
      <c r="M6" s="506"/>
      <c r="N6" s="506"/>
      <c r="O6" s="506"/>
      <c r="P6" s="172" t="s">
        <v>62</v>
      </c>
      <c r="Q6" s="401" t="s">
        <v>257</v>
      </c>
    </row>
    <row r="7" spans="1:17" ht="23.25" thickBot="1" x14ac:dyDescent="0.3">
      <c r="A7" s="302" t="s">
        <v>361</v>
      </c>
      <c r="B7" s="336"/>
      <c r="C7" s="235" t="s">
        <v>276</v>
      </c>
      <c r="D7" s="419">
        <f>'Transport &amp; Utilities'!D50</f>
        <v>5000000</v>
      </c>
      <c r="E7" s="419">
        <f>'Transport &amp; Utilities'!E50</f>
        <v>5000000</v>
      </c>
      <c r="F7" s="419">
        <f>'Transport &amp; Utilities'!F50</f>
        <v>0</v>
      </c>
      <c r="G7" s="419">
        <f>'Transport &amp; Utilities'!G50</f>
        <v>0</v>
      </c>
      <c r="H7" s="419">
        <f>'Transport &amp; Utilities'!H50</f>
        <v>5000000</v>
      </c>
      <c r="I7" s="635"/>
      <c r="J7" s="636"/>
      <c r="K7" s="46"/>
      <c r="L7" s="507"/>
      <c r="M7" s="507"/>
      <c r="N7" s="507"/>
      <c r="O7" s="507"/>
      <c r="P7" s="432" t="s">
        <v>277</v>
      </c>
      <c r="Q7" s="59" t="s">
        <v>257</v>
      </c>
    </row>
    <row r="8" spans="1:17" ht="23.25" customHeight="1" thickBot="1" x14ac:dyDescent="0.3">
      <c r="A8" s="502"/>
      <c r="B8" s="712" t="s">
        <v>346</v>
      </c>
      <c r="C8" s="610"/>
      <c r="D8" s="443">
        <f>SUM(D3:D7)</f>
        <v>49204000</v>
      </c>
      <c r="E8" s="443">
        <f t="shared" ref="E8:H8" si="0">SUM(E3:E7)</f>
        <v>5000000</v>
      </c>
      <c r="F8" s="443">
        <f t="shared" si="0"/>
        <v>17800000</v>
      </c>
      <c r="G8" s="443">
        <f t="shared" si="0"/>
        <v>19904000</v>
      </c>
      <c r="H8" s="443">
        <f t="shared" si="0"/>
        <v>42704000</v>
      </c>
      <c r="I8" s="500">
        <f>SUM(I3:I7)</f>
        <v>7100000</v>
      </c>
      <c r="J8" s="501"/>
      <c r="K8" s="443">
        <v>3000000</v>
      </c>
      <c r="L8" s="443">
        <f>SUM(L3:L7)</f>
        <v>0</v>
      </c>
      <c r="M8" s="443">
        <f t="shared" ref="M8:O8" si="1">SUM(M3:M7)</f>
        <v>7909390</v>
      </c>
      <c r="N8" s="443">
        <f t="shared" si="1"/>
        <v>1926084.61</v>
      </c>
      <c r="O8" s="443">
        <f t="shared" si="1"/>
        <v>0</v>
      </c>
    </row>
  </sheetData>
  <mergeCells count="14">
    <mergeCell ref="P1:P2"/>
    <mergeCell ref="Q1:Q2"/>
    <mergeCell ref="I2:J2"/>
    <mergeCell ref="B8:C8"/>
    <mergeCell ref="I4:J4"/>
    <mergeCell ref="I7:J7"/>
    <mergeCell ref="L1:O1"/>
    <mergeCell ref="I1:K1"/>
    <mergeCell ref="H1:H2"/>
    <mergeCell ref="A1:A2"/>
    <mergeCell ref="B1:B2"/>
    <mergeCell ref="C1:C2"/>
    <mergeCell ref="D1:D2"/>
    <mergeCell ref="E1:G1"/>
  </mergeCells>
  <pageMargins left="0.7" right="0.7" top="0.75" bottom="0.75"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1"/>
  <sheetViews>
    <sheetView windowProtection="1" zoomScale="80" zoomScaleNormal="80" workbookViewId="0">
      <pane ySplit="2" topLeftCell="A3" activePane="bottomLeft" state="frozen"/>
      <selection pane="bottomLeft" activeCell="F27" sqref="F27"/>
    </sheetView>
  </sheetViews>
  <sheetFormatPr defaultRowHeight="15" x14ac:dyDescent="0.25"/>
  <cols>
    <col min="2" max="2" width="21" customWidth="1"/>
    <col min="3" max="3" width="26" customWidth="1"/>
    <col min="4" max="4" width="12.42578125" customWidth="1"/>
    <col min="5" max="5" width="12" customWidth="1"/>
    <col min="6" max="6" width="13.42578125" customWidth="1"/>
    <col min="7" max="7" width="9.140625" customWidth="1"/>
    <col min="8" max="8" width="12.7109375" customWidth="1"/>
    <col min="9" max="9" width="9.140625" customWidth="1"/>
    <col min="10" max="10" width="10.42578125" customWidth="1"/>
    <col min="11" max="15" width="15.5703125" customWidth="1"/>
    <col min="16" max="16" width="105.28515625" bestFit="1" customWidth="1"/>
    <col min="17" max="17" width="21.5703125" bestFit="1" customWidth="1"/>
    <col min="18" max="18" width="80.28515625" style="380" customWidth="1"/>
  </cols>
  <sheetData>
    <row r="1" spans="1:18" ht="33" customHeight="1" thickBot="1" x14ac:dyDescent="0.3">
      <c r="A1" s="693"/>
      <c r="B1" s="597" t="s">
        <v>0</v>
      </c>
      <c r="C1" s="601" t="s">
        <v>1</v>
      </c>
      <c r="D1" s="599" t="s">
        <v>2</v>
      </c>
      <c r="E1" s="606" t="s">
        <v>3</v>
      </c>
      <c r="F1" s="607"/>
      <c r="G1" s="608"/>
      <c r="H1" s="597" t="s">
        <v>4</v>
      </c>
      <c r="I1" s="601" t="s">
        <v>5</v>
      </c>
      <c r="J1" s="602"/>
      <c r="K1" s="603"/>
      <c r="L1" s="688" t="s">
        <v>356</v>
      </c>
      <c r="M1" s="689"/>
      <c r="N1" s="689"/>
      <c r="O1" s="690"/>
      <c r="P1" s="686" t="s">
        <v>329</v>
      </c>
      <c r="Q1" s="676" t="s">
        <v>254</v>
      </c>
    </row>
    <row r="2" spans="1:18" ht="63" customHeight="1" thickBot="1" x14ac:dyDescent="0.3">
      <c r="A2" s="694"/>
      <c r="B2" s="695"/>
      <c r="C2" s="696"/>
      <c r="D2" s="697"/>
      <c r="E2" s="126" t="s">
        <v>7</v>
      </c>
      <c r="F2" s="126" t="s">
        <v>8</v>
      </c>
      <c r="G2" s="126" t="s">
        <v>9</v>
      </c>
      <c r="H2" s="695"/>
      <c r="I2" s="601" t="s">
        <v>296</v>
      </c>
      <c r="J2" s="603"/>
      <c r="K2" s="181" t="s">
        <v>297</v>
      </c>
      <c r="L2" s="445" t="s">
        <v>359</v>
      </c>
      <c r="M2" s="445" t="s">
        <v>354</v>
      </c>
      <c r="N2" s="445" t="s">
        <v>355</v>
      </c>
      <c r="O2" s="445" t="s">
        <v>360</v>
      </c>
      <c r="P2" s="687"/>
      <c r="Q2" s="677"/>
    </row>
    <row r="3" spans="1:18" ht="40.5" customHeight="1" thickBot="1" x14ac:dyDescent="0.3">
      <c r="A3" s="36"/>
      <c r="B3" s="675" t="s">
        <v>72</v>
      </c>
      <c r="C3" s="609"/>
      <c r="D3" s="609"/>
      <c r="E3" s="609"/>
      <c r="F3" s="609"/>
      <c r="G3" s="609"/>
      <c r="H3" s="609"/>
      <c r="I3" s="609"/>
      <c r="J3" s="609"/>
      <c r="K3" s="609"/>
      <c r="L3" s="609"/>
      <c r="M3" s="609"/>
      <c r="N3" s="609"/>
      <c r="O3" s="609"/>
      <c r="P3" s="609"/>
      <c r="Q3" s="610"/>
    </row>
    <row r="4" spans="1:18" ht="47.25" customHeight="1" thickBot="1" x14ac:dyDescent="0.3">
      <c r="A4" s="5"/>
      <c r="B4" s="732" t="s">
        <v>73</v>
      </c>
      <c r="C4" s="733"/>
      <c r="D4" s="209"/>
      <c r="E4" s="209"/>
      <c r="F4" s="209"/>
      <c r="G4" s="209"/>
      <c r="H4" s="209"/>
      <c r="I4" s="734"/>
      <c r="J4" s="735"/>
      <c r="K4" s="209"/>
      <c r="L4" s="494"/>
      <c r="M4" s="494"/>
      <c r="N4" s="494"/>
      <c r="O4" s="494"/>
      <c r="P4" s="209" t="s">
        <v>373</v>
      </c>
      <c r="Q4" s="292"/>
    </row>
    <row r="5" spans="1:18" ht="111.75" customHeight="1" thickBot="1" x14ac:dyDescent="0.3">
      <c r="A5" s="36" t="s">
        <v>74</v>
      </c>
      <c r="B5" s="340" t="s">
        <v>75</v>
      </c>
      <c r="C5" s="272" t="s">
        <v>76</v>
      </c>
      <c r="D5" s="159">
        <v>3500000</v>
      </c>
      <c r="E5" s="184"/>
      <c r="F5" s="159">
        <v>3500000</v>
      </c>
      <c r="G5" s="184"/>
      <c r="H5" s="159">
        <f>SUM(E5:G5)</f>
        <v>3500000</v>
      </c>
      <c r="I5" s="645" t="s">
        <v>77</v>
      </c>
      <c r="J5" s="731"/>
      <c r="K5" s="238"/>
      <c r="L5" s="493"/>
      <c r="M5" s="493"/>
      <c r="N5" s="493"/>
      <c r="O5" s="493"/>
      <c r="P5" s="373" t="s">
        <v>380</v>
      </c>
      <c r="Q5" s="65" t="s">
        <v>257</v>
      </c>
      <c r="R5" s="381"/>
    </row>
    <row r="6" spans="1:18" ht="129.75" customHeight="1" thickBot="1" x14ac:dyDescent="0.3">
      <c r="A6" s="274" t="s">
        <v>78</v>
      </c>
      <c r="B6" s="277" t="s">
        <v>75</v>
      </c>
      <c r="C6" s="278" t="s">
        <v>79</v>
      </c>
      <c r="D6" s="259" t="s">
        <v>80</v>
      </c>
      <c r="E6" s="259"/>
      <c r="F6" s="390">
        <v>3400000</v>
      </c>
      <c r="G6" s="259"/>
      <c r="H6" s="438">
        <f>SUM(E6:G6)</f>
        <v>3400000</v>
      </c>
      <c r="I6" s="267"/>
      <c r="J6" s="268"/>
      <c r="K6" s="255" t="s">
        <v>81</v>
      </c>
      <c r="L6" s="497"/>
      <c r="M6" s="497"/>
      <c r="N6" s="497"/>
      <c r="O6" s="497"/>
      <c r="P6" s="238" t="s">
        <v>326</v>
      </c>
      <c r="Q6" s="264" t="s">
        <v>340</v>
      </c>
      <c r="R6" s="381"/>
    </row>
    <row r="7" spans="1:18" ht="152.25" customHeight="1" thickBot="1" x14ac:dyDescent="0.3">
      <c r="A7" s="36" t="s">
        <v>82</v>
      </c>
      <c r="B7" s="340" t="s">
        <v>75</v>
      </c>
      <c r="C7" s="272" t="s">
        <v>83</v>
      </c>
      <c r="D7" s="165">
        <v>6000000</v>
      </c>
      <c r="E7" s="39"/>
      <c r="F7" s="343">
        <v>6000000</v>
      </c>
      <c r="G7" s="39"/>
      <c r="H7" s="344">
        <f t="shared" ref="H7:H11" si="0">SUM(E7:G7)</f>
        <v>6000000</v>
      </c>
      <c r="I7" s="703"/>
      <c r="J7" s="704"/>
      <c r="K7" s="238" t="s">
        <v>84</v>
      </c>
      <c r="L7" s="493"/>
      <c r="M7" s="511">
        <v>1693530</v>
      </c>
      <c r="N7" s="574">
        <v>4922072.57</v>
      </c>
      <c r="O7" s="493"/>
      <c r="P7" s="373" t="s">
        <v>312</v>
      </c>
      <c r="Q7" s="65" t="s">
        <v>340</v>
      </c>
    </row>
    <row r="8" spans="1:18" ht="41.25" customHeight="1" thickBot="1" x14ac:dyDescent="0.3">
      <c r="A8" s="5" t="s">
        <v>85</v>
      </c>
      <c r="B8" s="6" t="s">
        <v>75</v>
      </c>
      <c r="C8" s="279" t="s">
        <v>86</v>
      </c>
      <c r="D8" s="293"/>
      <c r="E8" s="22"/>
      <c r="F8" s="24"/>
      <c r="G8" s="24"/>
      <c r="H8" s="22">
        <f t="shared" si="0"/>
        <v>0</v>
      </c>
      <c r="I8" s="744"/>
      <c r="J8" s="745"/>
      <c r="K8" s="24" t="s">
        <v>87</v>
      </c>
      <c r="L8" s="495"/>
      <c r="M8" s="495"/>
      <c r="N8" s="495"/>
      <c r="O8" s="495"/>
      <c r="P8" s="379" t="s">
        <v>374</v>
      </c>
      <c r="Q8" s="382" t="s">
        <v>341</v>
      </c>
      <c r="R8" s="381"/>
    </row>
    <row r="9" spans="1:18" ht="84.75" thickBot="1" x14ac:dyDescent="0.3">
      <c r="A9" s="376" t="s">
        <v>88</v>
      </c>
      <c r="B9" s="377" t="s">
        <v>75</v>
      </c>
      <c r="C9" s="256" t="s">
        <v>375</v>
      </c>
      <c r="D9" s="374">
        <v>6000000</v>
      </c>
      <c r="E9" s="375"/>
      <c r="F9" s="374">
        <v>6000000</v>
      </c>
      <c r="G9" s="375"/>
      <c r="H9" s="374">
        <f t="shared" si="0"/>
        <v>6000000</v>
      </c>
      <c r="I9" s="720"/>
      <c r="J9" s="721"/>
      <c r="K9" s="31" t="s">
        <v>81</v>
      </c>
      <c r="L9" s="268"/>
      <c r="M9" s="268"/>
      <c r="N9" s="268"/>
      <c r="O9" s="497"/>
      <c r="P9" s="39" t="s">
        <v>416</v>
      </c>
      <c r="Q9" s="378" t="s">
        <v>257</v>
      </c>
      <c r="R9" s="381"/>
    </row>
    <row r="10" spans="1:18" ht="105.75" thickBot="1" x14ac:dyDescent="0.3">
      <c r="A10" s="281" t="s">
        <v>90</v>
      </c>
      <c r="B10" s="282" t="s">
        <v>91</v>
      </c>
      <c r="C10" s="257" t="s">
        <v>301</v>
      </c>
      <c r="D10" s="259"/>
      <c r="E10" s="255"/>
      <c r="F10" s="259"/>
      <c r="G10" s="255"/>
      <c r="H10" s="259">
        <f t="shared" si="0"/>
        <v>0</v>
      </c>
      <c r="I10" s="263"/>
      <c r="J10" s="258"/>
      <c r="K10" s="255"/>
      <c r="L10" s="238"/>
      <c r="M10" s="238"/>
      <c r="N10" s="238"/>
      <c r="O10" s="238"/>
      <c r="P10" s="290" t="s">
        <v>381</v>
      </c>
      <c r="Q10" s="264" t="s">
        <v>257</v>
      </c>
      <c r="R10" s="381"/>
    </row>
    <row r="11" spans="1:18" ht="83.25" customHeight="1" thickBot="1" x14ac:dyDescent="0.3">
      <c r="A11" s="148" t="s">
        <v>295</v>
      </c>
      <c r="B11" s="149" t="s">
        <v>92</v>
      </c>
      <c r="C11" s="257" t="s">
        <v>93</v>
      </c>
      <c r="D11" s="151">
        <v>2900000</v>
      </c>
      <c r="E11" s="128"/>
      <c r="F11" s="153">
        <v>2900000</v>
      </c>
      <c r="G11" s="128"/>
      <c r="H11" s="146">
        <f t="shared" si="0"/>
        <v>2900000</v>
      </c>
      <c r="I11" s="720"/>
      <c r="J11" s="721"/>
      <c r="K11" s="128" t="s">
        <v>94</v>
      </c>
      <c r="L11" s="497"/>
      <c r="M11" s="512">
        <v>2723067</v>
      </c>
      <c r="N11" s="497"/>
      <c r="O11" s="497"/>
      <c r="P11" s="128" t="s">
        <v>376</v>
      </c>
      <c r="Q11" s="129" t="s">
        <v>340</v>
      </c>
      <c r="R11" s="381"/>
    </row>
    <row r="12" spans="1:18" ht="57.75" customHeight="1" thickBot="1" x14ac:dyDescent="0.3">
      <c r="A12" s="36" t="s">
        <v>95</v>
      </c>
      <c r="B12" s="132" t="s">
        <v>96</v>
      </c>
      <c r="C12" s="272" t="s">
        <v>97</v>
      </c>
      <c r="D12" s="165">
        <v>1500000</v>
      </c>
      <c r="E12" s="154"/>
      <c r="F12" s="176">
        <v>1500000</v>
      </c>
      <c r="G12" s="154"/>
      <c r="H12" s="176">
        <f t="shared" ref="H12:H14" si="1">SUM(E12:G12)</f>
        <v>1500000</v>
      </c>
      <c r="I12" s="645"/>
      <c r="J12" s="646"/>
      <c r="K12" s="121"/>
      <c r="L12" s="493"/>
      <c r="M12" s="493"/>
      <c r="N12" s="493"/>
      <c r="O12" s="493"/>
      <c r="P12" s="121" t="s">
        <v>377</v>
      </c>
      <c r="Q12" s="65" t="s">
        <v>257</v>
      </c>
      <c r="R12" s="381"/>
    </row>
    <row r="13" spans="1:18" ht="51.75" customHeight="1" thickBot="1" x14ac:dyDescent="0.3">
      <c r="A13" s="367" t="s">
        <v>98</v>
      </c>
      <c r="B13" s="368" t="s">
        <v>99</v>
      </c>
      <c r="C13" s="368" t="s">
        <v>100</v>
      </c>
      <c r="D13" s="369">
        <v>500000</v>
      </c>
      <c r="E13" s="370"/>
      <c r="F13" s="369">
        <v>480000</v>
      </c>
      <c r="G13" s="370"/>
      <c r="H13" s="369">
        <f t="shared" si="1"/>
        <v>480000</v>
      </c>
      <c r="I13" s="718">
        <v>20000</v>
      </c>
      <c r="J13" s="719"/>
      <c r="K13" s="371"/>
      <c r="L13" s="283"/>
      <c r="M13" s="513">
        <v>93496</v>
      </c>
      <c r="N13" s="283"/>
      <c r="O13" s="283"/>
      <c r="P13" s="34" t="s">
        <v>328</v>
      </c>
      <c r="Q13" s="366" t="s">
        <v>257</v>
      </c>
      <c r="R13" s="381"/>
    </row>
    <row r="14" spans="1:18" ht="75.75" customHeight="1" thickBot="1" x14ac:dyDescent="0.3">
      <c r="A14" s="274" t="s">
        <v>342</v>
      </c>
      <c r="B14" s="282" t="s">
        <v>101</v>
      </c>
      <c r="C14" s="257" t="s">
        <v>102</v>
      </c>
      <c r="D14" s="269">
        <v>1500000</v>
      </c>
      <c r="E14" s="254"/>
      <c r="F14" s="269">
        <v>1500000</v>
      </c>
      <c r="G14" s="254"/>
      <c r="H14" s="262">
        <f t="shared" si="1"/>
        <v>1500000</v>
      </c>
      <c r="I14" s="716"/>
      <c r="J14" s="717"/>
      <c r="K14" s="259"/>
      <c r="L14" s="184"/>
      <c r="M14" s="184"/>
      <c r="N14" s="184"/>
      <c r="O14" s="184"/>
      <c r="P14" s="39" t="s">
        <v>332</v>
      </c>
      <c r="Q14" s="264" t="s">
        <v>340</v>
      </c>
      <c r="R14" s="381"/>
    </row>
    <row r="15" spans="1:18" ht="120" customHeight="1" x14ac:dyDescent="0.25">
      <c r="A15" s="722" t="s">
        <v>103</v>
      </c>
      <c r="B15" s="725" t="s">
        <v>104</v>
      </c>
      <c r="C15" s="256" t="s">
        <v>302</v>
      </c>
      <c r="D15" s="135"/>
      <c r="E15" s="135"/>
      <c r="F15" s="135"/>
      <c r="G15" s="135"/>
      <c r="H15" s="135"/>
      <c r="I15" s="138"/>
      <c r="J15" s="139"/>
      <c r="K15" s="135"/>
      <c r="L15" s="141"/>
      <c r="M15" s="141"/>
      <c r="N15" s="141"/>
      <c r="O15" s="141"/>
      <c r="P15" s="9" t="s">
        <v>333</v>
      </c>
      <c r="Q15" s="728" t="s">
        <v>341</v>
      </c>
      <c r="R15" s="381"/>
    </row>
    <row r="16" spans="1:18" ht="15" customHeight="1" x14ac:dyDescent="0.25">
      <c r="A16" s="723"/>
      <c r="B16" s="726"/>
      <c r="C16" s="286" t="s">
        <v>105</v>
      </c>
      <c r="D16" s="177"/>
      <c r="E16" s="177"/>
      <c r="F16" s="177"/>
      <c r="G16" s="177"/>
      <c r="H16" s="177"/>
      <c r="I16" s="178"/>
      <c r="J16" s="179"/>
      <c r="K16" s="177"/>
      <c r="L16" s="179"/>
      <c r="M16" s="179"/>
      <c r="N16" s="179"/>
      <c r="O16" s="179"/>
      <c r="P16" s="179"/>
      <c r="Q16" s="729"/>
    </row>
    <row r="17" spans="1:18" ht="21" customHeight="1" x14ac:dyDescent="0.25">
      <c r="A17" s="723"/>
      <c r="B17" s="726"/>
      <c r="C17" s="278" t="s">
        <v>106</v>
      </c>
      <c r="D17" s="136"/>
      <c r="E17" s="136"/>
      <c r="F17" s="136"/>
      <c r="G17" s="136"/>
      <c r="H17" s="136"/>
      <c r="I17" s="140"/>
      <c r="J17" s="141"/>
      <c r="K17" s="136"/>
      <c r="L17" s="141"/>
      <c r="M17" s="141"/>
      <c r="N17" s="141"/>
      <c r="O17" s="141"/>
      <c r="P17" s="9"/>
      <c r="Q17" s="729"/>
    </row>
    <row r="18" spans="1:18" ht="15" customHeight="1" x14ac:dyDescent="0.25">
      <c r="A18" s="723"/>
      <c r="B18" s="726"/>
      <c r="C18" s="286" t="s">
        <v>107</v>
      </c>
      <c r="D18" s="177"/>
      <c r="E18" s="177"/>
      <c r="F18" s="177"/>
      <c r="G18" s="177"/>
      <c r="H18" s="177"/>
      <c r="I18" s="178"/>
      <c r="J18" s="179"/>
      <c r="K18" s="177"/>
      <c r="L18" s="179"/>
      <c r="M18" s="179"/>
      <c r="N18" s="179"/>
      <c r="O18" s="179"/>
      <c r="P18" s="180"/>
      <c r="Q18" s="729"/>
    </row>
    <row r="19" spans="1:18" ht="15" customHeight="1" x14ac:dyDescent="0.25">
      <c r="A19" s="723"/>
      <c r="B19" s="726"/>
      <c r="C19" s="286" t="s">
        <v>108</v>
      </c>
      <c r="D19" s="177"/>
      <c r="E19" s="177"/>
      <c r="F19" s="177"/>
      <c r="G19" s="177"/>
      <c r="H19" s="177"/>
      <c r="I19" s="178"/>
      <c r="J19" s="179"/>
      <c r="K19" s="177"/>
      <c r="L19" s="179"/>
      <c r="M19" s="179"/>
      <c r="N19" s="179"/>
      <c r="O19" s="179"/>
      <c r="P19" s="180"/>
      <c r="Q19" s="729"/>
    </row>
    <row r="20" spans="1:18" ht="15" customHeight="1" x14ac:dyDescent="0.25">
      <c r="A20" s="723"/>
      <c r="B20" s="726"/>
      <c r="C20" s="286" t="s">
        <v>109</v>
      </c>
      <c r="D20" s="177"/>
      <c r="E20" s="177"/>
      <c r="F20" s="177"/>
      <c r="G20" s="177"/>
      <c r="H20" s="177"/>
      <c r="I20" s="178"/>
      <c r="J20" s="179"/>
      <c r="K20" s="177"/>
      <c r="L20" s="179"/>
      <c r="M20" s="179"/>
      <c r="N20" s="179"/>
      <c r="O20" s="179"/>
      <c r="P20" s="180"/>
      <c r="Q20" s="729"/>
    </row>
    <row r="21" spans="1:18" ht="15" customHeight="1" x14ac:dyDescent="0.25">
      <c r="A21" s="723"/>
      <c r="B21" s="726"/>
      <c r="C21" s="286" t="s">
        <v>110</v>
      </c>
      <c r="D21" s="177"/>
      <c r="E21" s="177"/>
      <c r="F21" s="177"/>
      <c r="G21" s="177"/>
      <c r="H21" s="177"/>
      <c r="I21" s="178"/>
      <c r="J21" s="179"/>
      <c r="K21" s="177"/>
      <c r="L21" s="179"/>
      <c r="M21" s="179"/>
      <c r="N21" s="179"/>
      <c r="O21" s="179"/>
      <c r="P21" s="180"/>
      <c r="Q21" s="729"/>
    </row>
    <row r="22" spans="1:18" ht="21" customHeight="1" thickBot="1" x14ac:dyDescent="0.3">
      <c r="A22" s="724"/>
      <c r="B22" s="727"/>
      <c r="C22" s="279" t="s">
        <v>111</v>
      </c>
      <c r="D22" s="137"/>
      <c r="E22" s="137"/>
      <c r="F22" s="137"/>
      <c r="G22" s="137"/>
      <c r="H22" s="137"/>
      <c r="I22" s="142"/>
      <c r="J22" s="143"/>
      <c r="K22" s="137"/>
      <c r="L22" s="143"/>
      <c r="M22" s="143"/>
      <c r="N22" s="143"/>
      <c r="O22" s="143"/>
      <c r="P22" s="4"/>
      <c r="Q22" s="730"/>
    </row>
    <row r="23" spans="1:18" ht="37.5" customHeight="1" thickBot="1" x14ac:dyDescent="0.3">
      <c r="A23" s="5"/>
      <c r="B23" s="30" t="s">
        <v>112</v>
      </c>
      <c r="C23" s="232"/>
      <c r="D23" s="158">
        <f>SUM(D5:D15)</f>
        <v>21900000</v>
      </c>
      <c r="E23" s="23">
        <f>SUM(E5:E15)</f>
        <v>0</v>
      </c>
      <c r="F23" s="23">
        <f>SUM(F5:F15)</f>
        <v>25280000</v>
      </c>
      <c r="G23" s="23">
        <f>SUM(G5:G15)</f>
        <v>0</v>
      </c>
      <c r="H23" s="23">
        <f>SUM(H5:H15)</f>
        <v>25280000</v>
      </c>
      <c r="I23" s="649">
        <v>20000</v>
      </c>
      <c r="J23" s="650"/>
      <c r="K23" s="29"/>
      <c r="L23" s="23">
        <f t="shared" ref="L23:O23" si="2">SUM(L5:L15)</f>
        <v>0</v>
      </c>
      <c r="M23" s="23">
        <f t="shared" si="2"/>
        <v>4510093</v>
      </c>
      <c r="N23" s="23">
        <f t="shared" si="2"/>
        <v>4922072.57</v>
      </c>
      <c r="O23" s="23">
        <f t="shared" si="2"/>
        <v>0</v>
      </c>
      <c r="P23" s="29"/>
      <c r="Q23" s="64"/>
    </row>
    <row r="24" spans="1:18" ht="25.5" customHeight="1" thickBot="1" x14ac:dyDescent="0.3">
      <c r="A24" s="5"/>
      <c r="B24" s="651" t="s">
        <v>113</v>
      </c>
      <c r="C24" s="652"/>
      <c r="D24" s="209"/>
      <c r="E24" s="209"/>
      <c r="F24" s="209"/>
      <c r="G24" s="209"/>
      <c r="H24" s="209"/>
      <c r="I24" s="713"/>
      <c r="J24" s="714"/>
      <c r="K24" s="715"/>
      <c r="L24" s="494"/>
      <c r="M24" s="494"/>
      <c r="N24" s="494"/>
      <c r="O24" s="494"/>
      <c r="P24" s="209"/>
      <c r="Q24" s="210"/>
    </row>
    <row r="25" spans="1:18" ht="152.25" customHeight="1" thickBot="1" x14ac:dyDescent="0.3">
      <c r="A25" s="274"/>
      <c r="B25" s="31" t="s">
        <v>303</v>
      </c>
      <c r="C25" s="263"/>
      <c r="D25" s="260"/>
      <c r="E25" s="255"/>
      <c r="F25" s="260"/>
      <c r="G25" s="255"/>
      <c r="H25" s="532">
        <f t="shared" ref="H25:H26" si="3">SUM(E25:G25)</f>
        <v>0</v>
      </c>
      <c r="I25" s="747"/>
      <c r="J25" s="748"/>
      <c r="K25" s="261"/>
      <c r="L25" s="509"/>
      <c r="M25" s="509"/>
      <c r="N25" s="509"/>
      <c r="O25" s="509"/>
      <c r="P25" s="34" t="s">
        <v>378</v>
      </c>
      <c r="Q25" s="264"/>
      <c r="R25" s="381"/>
    </row>
    <row r="26" spans="1:18" ht="140.25" customHeight="1" thickBot="1" x14ac:dyDescent="0.3">
      <c r="A26" s="274" t="s">
        <v>114</v>
      </c>
      <c r="B26" s="255" t="s">
        <v>115</v>
      </c>
      <c r="C26" s="263" t="s">
        <v>116</v>
      </c>
      <c r="D26" s="254" t="s">
        <v>117</v>
      </c>
      <c r="E26" s="255"/>
      <c r="F26" s="287"/>
      <c r="G26" s="255"/>
      <c r="H26" s="531">
        <f t="shared" si="3"/>
        <v>0</v>
      </c>
      <c r="I26" s="742"/>
      <c r="J26" s="743"/>
      <c r="K26" s="261"/>
      <c r="L26" s="261"/>
      <c r="M26" s="261"/>
      <c r="N26" s="261"/>
      <c r="O26" s="261"/>
      <c r="P26" s="128" t="s">
        <v>379</v>
      </c>
      <c r="Q26" s="264" t="s">
        <v>340</v>
      </c>
      <c r="R26" s="381"/>
    </row>
    <row r="27" spans="1:18" ht="89.25" customHeight="1" thickBot="1" x14ac:dyDescent="0.3">
      <c r="A27" s="14" t="s">
        <v>118</v>
      </c>
      <c r="B27" s="37" t="s">
        <v>119</v>
      </c>
      <c r="C27" s="263" t="s">
        <v>120</v>
      </c>
      <c r="D27" s="38">
        <v>8150000</v>
      </c>
      <c r="E27" s="37"/>
      <c r="F27" s="38">
        <v>8150000</v>
      </c>
      <c r="G27" s="37"/>
      <c r="H27" s="38">
        <f t="shared" ref="H27:H30" si="4">SUM(E27:G27)</f>
        <v>8150000</v>
      </c>
      <c r="I27" s="720"/>
      <c r="J27" s="721"/>
      <c r="K27" s="37"/>
      <c r="L27" s="238"/>
      <c r="M27" s="515">
        <v>623330</v>
      </c>
      <c r="N27" s="238"/>
      <c r="O27" s="238"/>
      <c r="P27" s="39" t="s">
        <v>334</v>
      </c>
      <c r="Q27" s="65" t="s">
        <v>257</v>
      </c>
    </row>
    <row r="28" spans="1:18" ht="152.25" customHeight="1" thickBot="1" x14ac:dyDescent="0.3">
      <c r="A28" s="274" t="s">
        <v>121</v>
      </c>
      <c r="B28" s="255" t="s">
        <v>122</v>
      </c>
      <c r="C28" s="289" t="s">
        <v>123</v>
      </c>
      <c r="D28" s="284">
        <v>47000000</v>
      </c>
      <c r="E28" s="255"/>
      <c r="F28" s="262">
        <v>7600000</v>
      </c>
      <c r="G28" s="254"/>
      <c r="H28" s="262">
        <f t="shared" si="4"/>
        <v>7600000</v>
      </c>
      <c r="I28" s="746">
        <v>9600000</v>
      </c>
      <c r="J28" s="743"/>
      <c r="K28" s="255" t="s">
        <v>124</v>
      </c>
      <c r="L28" s="268"/>
      <c r="M28" s="268"/>
      <c r="N28" s="268"/>
      <c r="O28" s="268"/>
      <c r="P28" s="268" t="s">
        <v>417</v>
      </c>
      <c r="Q28" s="264" t="s">
        <v>257</v>
      </c>
      <c r="R28" s="381"/>
    </row>
    <row r="29" spans="1:18" ht="177" customHeight="1" thickBot="1" x14ac:dyDescent="0.3">
      <c r="A29" s="274" t="s">
        <v>125</v>
      </c>
      <c r="B29" s="254" t="s">
        <v>126</v>
      </c>
      <c r="C29" s="289" t="s">
        <v>127</v>
      </c>
      <c r="D29" s="254" t="s">
        <v>117</v>
      </c>
      <c r="E29" s="255"/>
      <c r="F29" s="259"/>
      <c r="G29" s="255"/>
      <c r="H29" s="259">
        <f t="shared" si="4"/>
        <v>0</v>
      </c>
      <c r="I29" s="720"/>
      <c r="J29" s="721"/>
      <c r="K29" s="255"/>
      <c r="L29" s="497"/>
      <c r="M29" s="497"/>
      <c r="N29" s="497"/>
      <c r="O29" s="497"/>
      <c r="P29" s="144" t="s">
        <v>382</v>
      </c>
      <c r="Q29" s="264" t="s">
        <v>340</v>
      </c>
      <c r="R29" s="381"/>
    </row>
    <row r="30" spans="1:18" s="587" customFormat="1" ht="95.25" customHeight="1" thickBot="1" x14ac:dyDescent="0.3">
      <c r="A30" s="578" t="s">
        <v>128</v>
      </c>
      <c r="B30" s="579" t="s">
        <v>129</v>
      </c>
      <c r="C30" s="580" t="s">
        <v>130</v>
      </c>
      <c r="D30" s="581" t="s">
        <v>117</v>
      </c>
      <c r="E30" s="582"/>
      <c r="F30" s="583"/>
      <c r="G30" s="582"/>
      <c r="H30" s="583">
        <f t="shared" si="4"/>
        <v>0</v>
      </c>
      <c r="I30" s="740"/>
      <c r="J30" s="741"/>
      <c r="K30" s="582"/>
      <c r="L30" s="582"/>
      <c r="M30" s="582"/>
      <c r="N30" s="582"/>
      <c r="O30" s="582"/>
      <c r="P30" s="584" t="s">
        <v>422</v>
      </c>
      <c r="Q30" s="585" t="s">
        <v>341</v>
      </c>
      <c r="R30" s="586"/>
    </row>
    <row r="31" spans="1:18" ht="95.25" customHeight="1" thickBot="1" x14ac:dyDescent="0.3">
      <c r="A31" s="14" t="s">
        <v>131</v>
      </c>
      <c r="B31" s="37" t="s">
        <v>132</v>
      </c>
      <c r="C31" s="289" t="s">
        <v>286</v>
      </c>
      <c r="D31" s="37" t="s">
        <v>287</v>
      </c>
      <c r="E31" s="38">
        <v>2500000</v>
      </c>
      <c r="F31" s="37"/>
      <c r="G31" s="37"/>
      <c r="H31" s="38">
        <f>SUM(E31:G31)</f>
        <v>2500000</v>
      </c>
      <c r="I31" s="720"/>
      <c r="J31" s="721"/>
      <c r="K31" s="37"/>
      <c r="L31" s="497"/>
      <c r="M31" s="516">
        <v>4875471</v>
      </c>
      <c r="N31" s="497"/>
      <c r="O31" s="497"/>
      <c r="P31" s="37" t="s">
        <v>336</v>
      </c>
      <c r="Q31" s="66" t="s">
        <v>340</v>
      </c>
    </row>
    <row r="32" spans="1:18" ht="21.75" thickBot="1" x14ac:dyDescent="0.3">
      <c r="A32" s="36"/>
      <c r="B32" s="43" t="s">
        <v>133</v>
      </c>
      <c r="C32" s="232"/>
      <c r="D32" s="158">
        <f>SUM(D25:D31)</f>
        <v>55150000</v>
      </c>
      <c r="E32" s="104">
        <f>SUM(E25:E31)</f>
        <v>2500000</v>
      </c>
      <c r="F32" s="104">
        <f>SUM(F25:F31)</f>
        <v>15750000</v>
      </c>
      <c r="G32" s="104">
        <f>SUM(G25:G31)</f>
        <v>0</v>
      </c>
      <c r="H32" s="104">
        <f>SUM(H25:H31)</f>
        <v>18250000</v>
      </c>
      <c r="I32" s="703"/>
      <c r="J32" s="704"/>
      <c r="K32" s="45"/>
      <c r="L32" s="158">
        <f t="shared" ref="L32:O32" si="5">SUM(L25:L31)</f>
        <v>0</v>
      </c>
      <c r="M32" s="158">
        <f t="shared" si="5"/>
        <v>5498801</v>
      </c>
      <c r="N32" s="158">
        <f t="shared" si="5"/>
        <v>0</v>
      </c>
      <c r="O32" s="158">
        <f t="shared" si="5"/>
        <v>0</v>
      </c>
      <c r="P32" s="45"/>
      <c r="Q32" s="65"/>
    </row>
    <row r="33" spans="1:18" ht="33.75" customHeight="1" thickBot="1" x14ac:dyDescent="0.3">
      <c r="A33" s="14"/>
      <c r="B33" s="738" t="s">
        <v>255</v>
      </c>
      <c r="C33" s="739"/>
      <c r="D33" s="211"/>
      <c r="E33" s="212"/>
      <c r="F33" s="212"/>
      <c r="G33" s="212"/>
      <c r="H33" s="212"/>
      <c r="I33" s="736"/>
      <c r="J33" s="737"/>
      <c r="K33" s="212"/>
      <c r="L33" s="212"/>
      <c r="M33" s="212"/>
      <c r="N33" s="212"/>
      <c r="O33" s="212"/>
      <c r="P33" s="213"/>
      <c r="Q33" s="214"/>
    </row>
    <row r="34" spans="1:18" ht="120" customHeight="1" thickBot="1" x14ac:dyDescent="0.3">
      <c r="A34" s="36" t="s">
        <v>134</v>
      </c>
      <c r="B34" s="340" t="s">
        <v>135</v>
      </c>
      <c r="C34" s="272" t="s">
        <v>136</v>
      </c>
      <c r="D34" s="159">
        <v>1200000</v>
      </c>
      <c r="E34" s="159">
        <v>1200000</v>
      </c>
      <c r="F34" s="238"/>
      <c r="G34" s="238"/>
      <c r="H34" s="159">
        <f>SUM(E34:G34)</f>
        <v>1200000</v>
      </c>
      <c r="I34" s="345"/>
      <c r="J34" s="233"/>
      <c r="K34" s="39"/>
      <c r="L34" s="496"/>
      <c r="M34" s="510">
        <v>444103</v>
      </c>
      <c r="N34" s="496"/>
      <c r="O34" s="496"/>
      <c r="P34" s="288" t="s">
        <v>313</v>
      </c>
      <c r="Q34" s="265" t="s">
        <v>260</v>
      </c>
      <c r="R34" s="381"/>
    </row>
    <row r="35" spans="1:18" ht="38.25" customHeight="1" thickBot="1" x14ac:dyDescent="0.3">
      <c r="A35" s="5"/>
      <c r="B35" s="665" t="s">
        <v>137</v>
      </c>
      <c r="C35" s="666"/>
      <c r="D35" s="215"/>
      <c r="E35" s="215"/>
      <c r="F35" s="215"/>
      <c r="G35" s="215"/>
      <c r="H35" s="215"/>
      <c r="I35" s="734"/>
      <c r="J35" s="735"/>
      <c r="K35" s="209"/>
      <c r="L35" s="494"/>
      <c r="M35" s="494"/>
      <c r="N35" s="494"/>
      <c r="O35" s="494"/>
      <c r="P35" s="209"/>
      <c r="Q35" s="210"/>
    </row>
    <row r="36" spans="1:18" ht="74.25" customHeight="1" thickBot="1" x14ac:dyDescent="0.3">
      <c r="A36" s="36" t="s">
        <v>138</v>
      </c>
      <c r="B36" s="340" t="s">
        <v>135</v>
      </c>
      <c r="C36" s="272" t="s">
        <v>136</v>
      </c>
      <c r="D36" s="159">
        <v>1340000</v>
      </c>
      <c r="E36" s="159">
        <v>1340000</v>
      </c>
      <c r="F36" s="238"/>
      <c r="G36" s="238"/>
      <c r="H36" s="159">
        <f>SUM(E36:G36)</f>
        <v>1340000</v>
      </c>
      <c r="I36" s="346"/>
      <c r="J36" s="288"/>
      <c r="K36" s="238"/>
      <c r="L36" s="511"/>
      <c r="M36" s="514">
        <v>186835</v>
      </c>
      <c r="N36" s="514">
        <v>18436</v>
      </c>
      <c r="O36" s="511"/>
      <c r="P36" s="288" t="s">
        <v>337</v>
      </c>
      <c r="Q36" s="64" t="s">
        <v>260</v>
      </c>
      <c r="R36" s="381"/>
    </row>
    <row r="37" spans="1:18" ht="24" customHeight="1" thickBot="1" x14ac:dyDescent="0.3">
      <c r="A37" s="5"/>
      <c r="B37" s="732" t="s">
        <v>139</v>
      </c>
      <c r="C37" s="733"/>
      <c r="D37" s="215"/>
      <c r="E37" s="215"/>
      <c r="F37" s="215"/>
      <c r="G37" s="215"/>
      <c r="H37" s="215"/>
      <c r="I37" s="734"/>
      <c r="J37" s="735"/>
      <c r="K37" s="209"/>
      <c r="L37" s="494"/>
      <c r="M37" s="494"/>
      <c r="N37" s="494"/>
      <c r="O37" s="494"/>
      <c r="P37" s="209"/>
      <c r="Q37" s="292"/>
    </row>
    <row r="38" spans="1:18" ht="70.5" customHeight="1" thickBot="1" x14ac:dyDescent="0.3">
      <c r="A38" s="5" t="s">
        <v>140</v>
      </c>
      <c r="B38" s="6" t="s">
        <v>141</v>
      </c>
      <c r="C38" s="272"/>
      <c r="D38" s="159">
        <v>1870000</v>
      </c>
      <c r="E38" s="26"/>
      <c r="F38" s="26">
        <v>1870000</v>
      </c>
      <c r="G38" s="24"/>
      <c r="H38" s="26">
        <f>SUM(E38:G38)</f>
        <v>1870000</v>
      </c>
      <c r="I38" s="645"/>
      <c r="J38" s="646"/>
      <c r="K38" s="24"/>
      <c r="L38" s="495"/>
      <c r="M38" s="495"/>
      <c r="N38" s="495"/>
      <c r="O38" s="495"/>
      <c r="P38" s="24" t="s">
        <v>338</v>
      </c>
      <c r="Q38" s="64" t="s">
        <v>340</v>
      </c>
      <c r="R38" s="381"/>
    </row>
    <row r="39" spans="1:18" ht="15.75" thickBot="1" x14ac:dyDescent="0.3">
      <c r="A39" s="98"/>
      <c r="B39" s="99"/>
      <c r="C39" s="103"/>
      <c r="D39" s="105"/>
      <c r="E39" s="105"/>
      <c r="F39" s="105"/>
      <c r="G39" s="100"/>
      <c r="H39" s="105"/>
      <c r="I39" s="101"/>
      <c r="J39" s="102"/>
      <c r="K39" s="100"/>
      <c r="L39" s="495"/>
      <c r="M39" s="495"/>
      <c r="N39" s="495"/>
      <c r="O39" s="495"/>
      <c r="P39" s="100"/>
      <c r="Q39" s="64"/>
    </row>
    <row r="40" spans="1:18" ht="39.75" customHeight="1" thickBot="1" x14ac:dyDescent="0.3">
      <c r="A40" s="5"/>
      <c r="B40" s="30" t="s">
        <v>142</v>
      </c>
      <c r="C40" s="232"/>
      <c r="D40" s="158">
        <f>SUM(D34:D38)</f>
        <v>4410000</v>
      </c>
      <c r="E40" s="23">
        <f t="shared" ref="E40:H40" si="6">SUM(E34:E38)</f>
        <v>2540000</v>
      </c>
      <c r="F40" s="23">
        <f t="shared" si="6"/>
        <v>1870000</v>
      </c>
      <c r="G40" s="23">
        <f t="shared" si="6"/>
        <v>0</v>
      </c>
      <c r="H40" s="23">
        <f t="shared" si="6"/>
        <v>4410000</v>
      </c>
      <c r="I40" s="649">
        <f>SUM(I36,I34)</f>
        <v>0</v>
      </c>
      <c r="J40" s="650"/>
      <c r="K40" s="29"/>
      <c r="L40" s="23">
        <f t="shared" ref="L40:O40" si="7">SUM(L34:L38)</f>
        <v>0</v>
      </c>
      <c r="M40" s="23">
        <f t="shared" si="7"/>
        <v>630938</v>
      </c>
      <c r="N40" s="23">
        <f t="shared" si="7"/>
        <v>18436</v>
      </c>
      <c r="O40" s="23">
        <f t="shared" si="7"/>
        <v>0</v>
      </c>
      <c r="P40" s="29"/>
      <c r="Q40" s="64"/>
    </row>
    <row r="41" spans="1:18" ht="37.5" customHeight="1" thickBot="1" x14ac:dyDescent="0.3">
      <c r="A41" s="5"/>
      <c r="B41" s="361" t="s">
        <v>319</v>
      </c>
      <c r="C41" s="232"/>
      <c r="D41" s="120">
        <f>SUM(D40,D32,D23)</f>
        <v>81460000</v>
      </c>
      <c r="E41" s="23">
        <f>SUM(E40,E32,E23)</f>
        <v>5040000</v>
      </c>
      <c r="F41" s="23">
        <f>SUM(F40,F32,F23)</f>
        <v>42900000</v>
      </c>
      <c r="G41" s="23">
        <f>SUM(G40,G32,G23)</f>
        <v>0</v>
      </c>
      <c r="H41" s="23">
        <f>SUM(H40,H32,H23)</f>
        <v>47940000</v>
      </c>
      <c r="I41" s="649">
        <f>SUM(I40,I23, I32)</f>
        <v>20000</v>
      </c>
      <c r="J41" s="650"/>
      <c r="K41" s="29"/>
      <c r="L41" s="23">
        <f t="shared" ref="L41:O41" si="8">SUM(L40,L32,L23)</f>
        <v>0</v>
      </c>
      <c r="M41" s="23">
        <f t="shared" si="8"/>
        <v>10639832</v>
      </c>
      <c r="N41" s="23">
        <f t="shared" si="8"/>
        <v>4940508.57</v>
      </c>
      <c r="O41" s="23">
        <f t="shared" si="8"/>
        <v>0</v>
      </c>
      <c r="P41" s="29"/>
      <c r="Q41" s="64"/>
    </row>
  </sheetData>
  <autoFilter ref="A1:R38">
    <filterColumn colId="4" showButton="0"/>
    <filterColumn colId="5" showButton="0"/>
    <filterColumn colId="8" showButton="0"/>
    <filterColumn colId="9" showButton="0"/>
  </autoFilter>
  <mergeCells count="45">
    <mergeCell ref="I41:J41"/>
    <mergeCell ref="H1:H2"/>
    <mergeCell ref="I1:K1"/>
    <mergeCell ref="I38:J38"/>
    <mergeCell ref="I40:J40"/>
    <mergeCell ref="I32:J32"/>
    <mergeCell ref="I29:J29"/>
    <mergeCell ref="I31:J31"/>
    <mergeCell ref="I30:J30"/>
    <mergeCell ref="I26:J26"/>
    <mergeCell ref="I23:J23"/>
    <mergeCell ref="I8:J8"/>
    <mergeCell ref="I4:J4"/>
    <mergeCell ref="I28:J28"/>
    <mergeCell ref="I27:J27"/>
    <mergeCell ref="I25:J25"/>
    <mergeCell ref="B37:C37"/>
    <mergeCell ref="I37:J37"/>
    <mergeCell ref="B35:C35"/>
    <mergeCell ref="I35:J35"/>
    <mergeCell ref="I33:J33"/>
    <mergeCell ref="B33:C33"/>
    <mergeCell ref="Q1:Q2"/>
    <mergeCell ref="I2:J2"/>
    <mergeCell ref="A15:A22"/>
    <mergeCell ref="B15:B22"/>
    <mergeCell ref="B3:Q3"/>
    <mergeCell ref="I12:J12"/>
    <mergeCell ref="Q15:Q22"/>
    <mergeCell ref="I5:J5"/>
    <mergeCell ref="B4:C4"/>
    <mergeCell ref="I7:J7"/>
    <mergeCell ref="A1:A2"/>
    <mergeCell ref="B1:B2"/>
    <mergeCell ref="B24:C24"/>
    <mergeCell ref="I24:K24"/>
    <mergeCell ref="I14:J14"/>
    <mergeCell ref="I13:J13"/>
    <mergeCell ref="P1:P2"/>
    <mergeCell ref="C1:C2"/>
    <mergeCell ref="D1:D2"/>
    <mergeCell ref="E1:G1"/>
    <mergeCell ref="I9:J9"/>
    <mergeCell ref="I11:J11"/>
    <mergeCell ref="L1:O1"/>
  </mergeCells>
  <printOptions horizontalCentered="1"/>
  <pageMargins left="0.27559055118110237" right="0.23622047244094491" top="0.47244094488188981" bottom="0.51181102362204722" header="0.19685039370078741" footer="0.19685039370078741"/>
  <pageSetup paperSize="8" scale="60" fitToHeight="0" orientation="landscape" r:id="rId1"/>
  <headerFooter>
    <oddFooter>&amp;L&amp;F&amp;CSheet &amp;P of &amp;N&amp;R&amp;A</oddFooter>
  </headerFooter>
  <ignoredErrors>
    <ignoredError sqref="H38 H36 H34 H27:H28 H5 H7 H9 H12:H14 H11"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11"/>
  <sheetViews>
    <sheetView windowProtection="1" zoomScale="90" zoomScaleNormal="90" workbookViewId="0">
      <pane ySplit="1" topLeftCell="A2" activePane="bottomLeft" state="frozen"/>
      <selection pane="bottomLeft" activeCell="M7" sqref="M7"/>
    </sheetView>
  </sheetViews>
  <sheetFormatPr defaultRowHeight="15" x14ac:dyDescent="0.25"/>
  <cols>
    <col min="2" max="2" width="21" customWidth="1"/>
    <col min="3" max="3" width="26" customWidth="1"/>
    <col min="4" max="4" width="12.42578125" customWidth="1"/>
    <col min="5" max="5" width="12" customWidth="1"/>
    <col min="6" max="6" width="13.42578125" customWidth="1"/>
    <col min="7" max="7" width="9.140625" customWidth="1"/>
    <col min="8" max="8" width="12.7109375" customWidth="1"/>
    <col min="9" max="9" width="13.140625" customWidth="1"/>
    <col min="10" max="10" width="10.42578125" customWidth="1"/>
    <col min="11" max="15" width="15.5703125" customWidth="1"/>
    <col min="16" max="16" width="105.28515625" bestFit="1" customWidth="1"/>
    <col min="17" max="17" width="21.5703125" bestFit="1" customWidth="1"/>
  </cols>
  <sheetData>
    <row r="1" spans="1:17" ht="45" customHeight="1" thickBot="1" x14ac:dyDescent="0.3">
      <c r="A1" s="693"/>
      <c r="B1" s="752" t="s">
        <v>0</v>
      </c>
      <c r="C1" s="601" t="s">
        <v>1</v>
      </c>
      <c r="D1" s="597" t="s">
        <v>2</v>
      </c>
      <c r="E1" s="606" t="s">
        <v>3</v>
      </c>
      <c r="F1" s="607"/>
      <c r="G1" s="608"/>
      <c r="H1" s="597" t="s">
        <v>4</v>
      </c>
      <c r="I1" s="601" t="s">
        <v>5</v>
      </c>
      <c r="J1" s="602"/>
      <c r="K1" s="603"/>
      <c r="L1" s="749" t="s">
        <v>356</v>
      </c>
      <c r="M1" s="750"/>
      <c r="N1" s="750"/>
      <c r="O1" s="751"/>
      <c r="P1" s="686" t="s">
        <v>329</v>
      </c>
      <c r="Q1" s="676" t="s">
        <v>254</v>
      </c>
    </row>
    <row r="2" spans="1:17" ht="59.25" customHeight="1" thickBot="1" x14ac:dyDescent="0.3">
      <c r="A2" s="694"/>
      <c r="B2" s="753"/>
      <c r="C2" s="696"/>
      <c r="D2" s="695"/>
      <c r="E2" s="431" t="s">
        <v>7</v>
      </c>
      <c r="F2" s="431" t="s">
        <v>8</v>
      </c>
      <c r="G2" s="431" t="s">
        <v>9</v>
      </c>
      <c r="H2" s="695"/>
      <c r="I2" s="601" t="s">
        <v>296</v>
      </c>
      <c r="J2" s="603"/>
      <c r="K2" s="181" t="s">
        <v>297</v>
      </c>
      <c r="L2" s="589" t="s">
        <v>7</v>
      </c>
      <c r="M2" s="589" t="s">
        <v>354</v>
      </c>
      <c r="N2" s="589" t="s">
        <v>410</v>
      </c>
      <c r="O2" s="589" t="s">
        <v>367</v>
      </c>
      <c r="P2" s="687"/>
      <c r="Q2" s="677"/>
    </row>
    <row r="3" spans="1:17" ht="98.25" customHeight="1" thickBot="1" x14ac:dyDescent="0.3">
      <c r="A3" s="36" t="s">
        <v>74</v>
      </c>
      <c r="B3" s="340" t="s">
        <v>75</v>
      </c>
      <c r="C3" s="272" t="s">
        <v>76</v>
      </c>
      <c r="D3" s="159">
        <f>Education!D5</f>
        <v>3500000</v>
      </c>
      <c r="E3" s="159">
        <f>Education!E5</f>
        <v>0</v>
      </c>
      <c r="F3" s="159">
        <f>Education!F5</f>
        <v>3500000</v>
      </c>
      <c r="G3" s="159">
        <f>Education!G5</f>
        <v>0</v>
      </c>
      <c r="H3" s="159">
        <f>Education!H5</f>
        <v>3500000</v>
      </c>
      <c r="I3" s="645" t="s">
        <v>77</v>
      </c>
      <c r="J3" s="646"/>
      <c r="K3" s="238"/>
      <c r="L3" s="567"/>
      <c r="M3" s="567"/>
      <c r="N3" s="567"/>
      <c r="O3" s="567"/>
      <c r="P3" s="402" t="s">
        <v>330</v>
      </c>
      <c r="Q3" s="65" t="s">
        <v>259</v>
      </c>
    </row>
    <row r="4" spans="1:17" ht="84.75" thickBot="1" x14ac:dyDescent="0.3">
      <c r="A4" s="414" t="s">
        <v>88</v>
      </c>
      <c r="B4" s="416" t="s">
        <v>75</v>
      </c>
      <c r="C4" s="389" t="s">
        <v>89</v>
      </c>
      <c r="D4" s="374">
        <f>Education!D9</f>
        <v>6000000</v>
      </c>
      <c r="E4" s="374">
        <f>Education!E9</f>
        <v>0</v>
      </c>
      <c r="F4" s="374">
        <f>Education!F9</f>
        <v>6000000</v>
      </c>
      <c r="G4" s="374">
        <f>Education!G9</f>
        <v>0</v>
      </c>
      <c r="H4" s="374">
        <f>Education!H9</f>
        <v>6000000</v>
      </c>
      <c r="I4" s="720"/>
      <c r="J4" s="721"/>
      <c r="K4" s="268" t="s">
        <v>81</v>
      </c>
      <c r="L4" s="268"/>
      <c r="M4" s="268"/>
      <c r="N4" s="268"/>
      <c r="O4" s="268"/>
      <c r="P4" s="39" t="s">
        <v>339</v>
      </c>
      <c r="Q4" s="378" t="s">
        <v>257</v>
      </c>
    </row>
    <row r="5" spans="1:17" ht="105.75" thickBot="1" x14ac:dyDescent="0.3">
      <c r="A5" s="281" t="s">
        <v>90</v>
      </c>
      <c r="B5" s="282" t="s">
        <v>91</v>
      </c>
      <c r="C5" s="257" t="s">
        <v>301</v>
      </c>
      <c r="D5" s="438">
        <f>Education!D10</f>
        <v>0</v>
      </c>
      <c r="E5" s="438">
        <f>Education!E10</f>
        <v>0</v>
      </c>
      <c r="F5" s="438">
        <f>Education!F10</f>
        <v>0</v>
      </c>
      <c r="G5" s="438">
        <f>Education!G10</f>
        <v>0</v>
      </c>
      <c r="H5" s="438">
        <f>Education!H10</f>
        <v>0</v>
      </c>
      <c r="I5" s="412"/>
      <c r="J5" s="413"/>
      <c r="K5" s="418"/>
      <c r="L5" s="238"/>
      <c r="M5" s="238"/>
      <c r="N5" s="238"/>
      <c r="O5" s="238"/>
      <c r="P5" s="290" t="s">
        <v>331</v>
      </c>
      <c r="Q5" s="378" t="s">
        <v>257</v>
      </c>
    </row>
    <row r="6" spans="1:17" ht="32.25" thickBot="1" x14ac:dyDescent="0.3">
      <c r="A6" s="36" t="s">
        <v>95</v>
      </c>
      <c r="B6" s="132" t="s">
        <v>96</v>
      </c>
      <c r="C6" s="272" t="s">
        <v>97</v>
      </c>
      <c r="D6" s="165">
        <f>Education!D12</f>
        <v>1500000</v>
      </c>
      <c r="E6" s="165">
        <f>Education!E12</f>
        <v>0</v>
      </c>
      <c r="F6" s="165">
        <f>Education!F12</f>
        <v>1500000</v>
      </c>
      <c r="G6" s="165">
        <f>Education!G12</f>
        <v>0</v>
      </c>
      <c r="H6" s="165">
        <f>Education!H12</f>
        <v>1500000</v>
      </c>
      <c r="I6" s="645"/>
      <c r="J6" s="646"/>
      <c r="K6" s="402"/>
      <c r="L6" s="567"/>
      <c r="M6" s="567"/>
      <c r="N6" s="567"/>
      <c r="O6" s="567"/>
      <c r="P6" s="402" t="s">
        <v>327</v>
      </c>
      <c r="Q6" s="65" t="s">
        <v>257</v>
      </c>
    </row>
    <row r="7" spans="1:17" ht="32.25" thickBot="1" x14ac:dyDescent="0.3">
      <c r="A7" s="414" t="s">
        <v>98</v>
      </c>
      <c r="B7" s="416" t="s">
        <v>99</v>
      </c>
      <c r="C7" s="416" t="s">
        <v>100</v>
      </c>
      <c r="D7" s="390">
        <f>Education!D13</f>
        <v>500000</v>
      </c>
      <c r="E7" s="390">
        <f>Education!E13</f>
        <v>0</v>
      </c>
      <c r="F7" s="390">
        <f>Education!F13</f>
        <v>480000</v>
      </c>
      <c r="G7" s="390">
        <f>Education!G13</f>
        <v>0</v>
      </c>
      <c r="H7" s="390">
        <f>Education!H13</f>
        <v>480000</v>
      </c>
      <c r="I7" s="490">
        <f>Education!I13</f>
        <v>20000</v>
      </c>
      <c r="J7" s="486"/>
      <c r="K7" s="371"/>
      <c r="L7" s="283"/>
      <c r="M7" s="513">
        <v>93496</v>
      </c>
      <c r="N7" s="283"/>
      <c r="O7" s="283"/>
      <c r="P7" s="290" t="s">
        <v>328</v>
      </c>
      <c r="Q7" s="378" t="s">
        <v>257</v>
      </c>
    </row>
    <row r="8" spans="1:17" ht="15.75" thickBot="1" x14ac:dyDescent="0.3">
      <c r="A8" s="414" t="s">
        <v>118</v>
      </c>
      <c r="B8" s="418" t="s">
        <v>119</v>
      </c>
      <c r="C8" s="412" t="s">
        <v>120</v>
      </c>
      <c r="D8" s="390">
        <f>Education!D27</f>
        <v>8150000</v>
      </c>
      <c r="E8" s="390">
        <f>Education!E27</f>
        <v>0</v>
      </c>
      <c r="F8" s="390">
        <f>Education!F27</f>
        <v>8150000</v>
      </c>
      <c r="G8" s="390">
        <f>Education!G27</f>
        <v>0</v>
      </c>
      <c r="H8" s="390">
        <f>Education!H27</f>
        <v>8150000</v>
      </c>
      <c r="I8" s="720"/>
      <c r="J8" s="721"/>
      <c r="K8" s="418"/>
      <c r="L8" s="570"/>
      <c r="M8" s="570"/>
      <c r="N8" s="570"/>
      <c r="O8" s="570"/>
      <c r="P8" s="39" t="s">
        <v>334</v>
      </c>
      <c r="Q8" s="65" t="s">
        <v>257</v>
      </c>
    </row>
    <row r="9" spans="1:17" ht="63.75" thickBot="1" x14ac:dyDescent="0.3">
      <c r="A9" s="36" t="s">
        <v>121</v>
      </c>
      <c r="B9" s="238" t="s">
        <v>122</v>
      </c>
      <c r="C9" s="430" t="s">
        <v>123</v>
      </c>
      <c r="D9" s="159">
        <f>Education!D28</f>
        <v>47000000</v>
      </c>
      <c r="E9" s="159">
        <f>Education!E28</f>
        <v>0</v>
      </c>
      <c r="F9" s="159">
        <f>Education!F28</f>
        <v>7600000</v>
      </c>
      <c r="G9" s="159">
        <f>Education!G28</f>
        <v>0</v>
      </c>
      <c r="H9" s="159">
        <f>Education!H28</f>
        <v>7600000</v>
      </c>
      <c r="I9" s="703"/>
      <c r="J9" s="704"/>
      <c r="K9" s="238" t="s">
        <v>124</v>
      </c>
      <c r="L9" s="567"/>
      <c r="M9" s="567"/>
      <c r="N9" s="567"/>
      <c r="O9" s="567"/>
      <c r="P9" s="423" t="s">
        <v>335</v>
      </c>
      <c r="Q9" s="65" t="s">
        <v>257</v>
      </c>
    </row>
    <row r="10" spans="1:17" ht="21.75" thickBot="1" x14ac:dyDescent="0.3">
      <c r="A10" s="415"/>
      <c r="B10" s="30" t="s">
        <v>142</v>
      </c>
      <c r="C10" s="424"/>
      <c r="D10" s="156">
        <f>Education!D40</f>
        <v>4410000</v>
      </c>
      <c r="E10" s="156">
        <f>Education!E40</f>
        <v>2540000</v>
      </c>
      <c r="F10" s="156">
        <f>Education!F40</f>
        <v>1870000</v>
      </c>
      <c r="G10" s="156">
        <f>Education!G40</f>
        <v>0</v>
      </c>
      <c r="H10" s="156">
        <f>Education!H40</f>
        <v>4410000</v>
      </c>
      <c r="I10" s="347">
        <f>Education!I40</f>
        <v>0</v>
      </c>
      <c r="J10" s="487"/>
      <c r="K10" s="29"/>
      <c r="L10" s="29"/>
      <c r="M10" s="29"/>
      <c r="N10" s="29"/>
      <c r="O10" s="29"/>
      <c r="P10" s="29"/>
      <c r="Q10" s="427"/>
    </row>
    <row r="11" spans="1:17" ht="25.9" customHeight="1" thickBot="1" x14ac:dyDescent="0.3">
      <c r="A11" s="415"/>
      <c r="B11" s="96"/>
      <c r="C11" s="569" t="s">
        <v>347</v>
      </c>
      <c r="D11" s="156">
        <f t="shared" ref="D11:I11" si="0">SUM(D3:D10)</f>
        <v>71060000</v>
      </c>
      <c r="E11" s="156">
        <f t="shared" si="0"/>
        <v>2540000</v>
      </c>
      <c r="F11" s="156">
        <f t="shared" si="0"/>
        <v>29100000</v>
      </c>
      <c r="G11" s="156">
        <f t="shared" si="0"/>
        <v>0</v>
      </c>
      <c r="H11" s="156">
        <f t="shared" si="0"/>
        <v>31640000</v>
      </c>
      <c r="I11" s="347">
        <f t="shared" si="0"/>
        <v>20000</v>
      </c>
      <c r="J11" s="487"/>
      <c r="K11" s="29"/>
      <c r="L11" s="156">
        <f t="shared" ref="L11:O11" si="1">SUM(L3:L10)</f>
        <v>0</v>
      </c>
      <c r="M11" s="156">
        <f t="shared" si="1"/>
        <v>93496</v>
      </c>
      <c r="N11" s="156">
        <f t="shared" si="1"/>
        <v>0</v>
      </c>
      <c r="O11" s="156">
        <f t="shared" si="1"/>
        <v>0</v>
      </c>
      <c r="P11" s="29"/>
      <c r="Q11" s="64"/>
    </row>
  </sheetData>
  <mergeCells count="16">
    <mergeCell ref="A1:A2"/>
    <mergeCell ref="B1:B2"/>
    <mergeCell ref="C1:C2"/>
    <mergeCell ref="D1:D2"/>
    <mergeCell ref="I3:J3"/>
    <mergeCell ref="I4:J4"/>
    <mergeCell ref="I6:J6"/>
    <mergeCell ref="I8:J8"/>
    <mergeCell ref="I9:J9"/>
    <mergeCell ref="H1:H2"/>
    <mergeCell ref="P1:P2"/>
    <mergeCell ref="Q1:Q2"/>
    <mergeCell ref="I2:J2"/>
    <mergeCell ref="E1:G1"/>
    <mergeCell ref="I1:K1"/>
    <mergeCell ref="L1:O1"/>
  </mergeCells>
  <pageMargins left="0.7" right="0.7" top="0.75" bottom="0.75" header="0.3" footer="0.3"/>
  <pageSetup paperSize="9" scale="38"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5"/>
  <sheetViews>
    <sheetView windowProtection="1" zoomScale="90" zoomScaleNormal="90" workbookViewId="0">
      <pane ySplit="2" topLeftCell="A15" activePane="bottomLeft" state="frozen"/>
      <selection pane="bottomLeft" activeCell="K21" sqref="K21"/>
    </sheetView>
  </sheetViews>
  <sheetFormatPr defaultRowHeight="15" x14ac:dyDescent="0.25"/>
  <cols>
    <col min="2" max="2" width="15" customWidth="1"/>
    <col min="3" max="3" width="25.7109375" customWidth="1"/>
    <col min="4" max="4" width="12.85546875" customWidth="1"/>
    <col min="5" max="5" width="12.5703125" customWidth="1"/>
    <col min="6" max="6" width="11.7109375" customWidth="1"/>
    <col min="8" max="8" width="12.7109375" customWidth="1"/>
    <col min="9" max="9" width="13.140625" customWidth="1"/>
    <col min="11" max="15" width="12.5703125" customWidth="1"/>
    <col min="16" max="16" width="29.140625" customWidth="1"/>
    <col min="17" max="17" width="21.5703125" bestFit="1" customWidth="1"/>
  </cols>
  <sheetData>
    <row r="1" spans="1:17" ht="45" customHeight="1" thickBot="1" x14ac:dyDescent="0.3">
      <c r="A1" s="693"/>
      <c r="B1" s="597" t="s">
        <v>0</v>
      </c>
      <c r="C1" s="601" t="s">
        <v>1</v>
      </c>
      <c r="D1" s="599" t="s">
        <v>2</v>
      </c>
      <c r="E1" s="606" t="s">
        <v>3</v>
      </c>
      <c r="F1" s="607"/>
      <c r="G1" s="608"/>
      <c r="H1" s="597" t="s">
        <v>4</v>
      </c>
      <c r="I1" s="604" t="s">
        <v>5</v>
      </c>
      <c r="J1" s="767"/>
      <c r="K1" s="605"/>
      <c r="L1" s="768" t="s">
        <v>356</v>
      </c>
      <c r="M1" s="769"/>
      <c r="N1" s="769"/>
      <c r="O1" s="770"/>
      <c r="P1" s="686" t="s">
        <v>6</v>
      </c>
      <c r="Q1" s="676" t="s">
        <v>254</v>
      </c>
    </row>
    <row r="2" spans="1:17" ht="32.25" thickBot="1" x14ac:dyDescent="0.3">
      <c r="A2" s="762"/>
      <c r="B2" s="598"/>
      <c r="C2" s="763"/>
      <c r="D2" s="600"/>
      <c r="E2" s="181" t="s">
        <v>7</v>
      </c>
      <c r="F2" s="181" t="s">
        <v>8</v>
      </c>
      <c r="G2" s="181" t="s">
        <v>9</v>
      </c>
      <c r="H2" s="598"/>
      <c r="I2" s="763" t="s">
        <v>296</v>
      </c>
      <c r="J2" s="766"/>
      <c r="K2" s="127" t="s">
        <v>297</v>
      </c>
      <c r="L2" s="562" t="s">
        <v>409</v>
      </c>
      <c r="M2" s="563" t="s">
        <v>354</v>
      </c>
      <c r="N2" s="563" t="s">
        <v>410</v>
      </c>
      <c r="O2" s="563" t="s">
        <v>360</v>
      </c>
      <c r="P2" s="764"/>
      <c r="Q2" s="765"/>
    </row>
    <row r="3" spans="1:17" ht="60.75" customHeight="1" thickBot="1" x14ac:dyDescent="0.3">
      <c r="A3" s="13"/>
      <c r="B3" s="760" t="s">
        <v>143</v>
      </c>
      <c r="C3" s="761"/>
      <c r="D3" s="756"/>
      <c r="E3" s="756"/>
      <c r="F3" s="756"/>
      <c r="G3" s="756"/>
      <c r="H3" s="756"/>
      <c r="I3" s="756"/>
      <c r="J3" s="756"/>
      <c r="K3" s="756"/>
      <c r="L3" s="756"/>
      <c r="M3" s="756"/>
      <c r="N3" s="756"/>
      <c r="O3" s="756"/>
      <c r="P3" s="757"/>
      <c r="Q3" s="217"/>
    </row>
    <row r="4" spans="1:17" ht="141.75" customHeight="1" thickBot="1" x14ac:dyDescent="0.3">
      <c r="A4" s="274" t="s">
        <v>144</v>
      </c>
      <c r="B4" s="277" t="s">
        <v>145</v>
      </c>
      <c r="C4" s="256" t="s">
        <v>146</v>
      </c>
      <c r="D4" s="284">
        <v>12000000</v>
      </c>
      <c r="E4" s="287"/>
      <c r="F4" s="270">
        <v>4000000</v>
      </c>
      <c r="G4" s="255"/>
      <c r="H4" s="388">
        <f>SUM(E4:G4)</f>
        <v>4000000</v>
      </c>
      <c r="I4" s="48"/>
      <c r="J4" s="49"/>
      <c r="K4" s="388">
        <v>4000000</v>
      </c>
      <c r="L4" s="388"/>
      <c r="M4" s="388"/>
      <c r="N4" s="388">
        <v>705106.46</v>
      </c>
      <c r="O4" s="388"/>
      <c r="P4" s="559" t="s">
        <v>314</v>
      </c>
      <c r="Q4" s="265" t="s">
        <v>257</v>
      </c>
    </row>
    <row r="5" spans="1:17" ht="194.25" customHeight="1" thickBot="1" x14ac:dyDescent="0.3">
      <c r="A5" s="383" t="s">
        <v>148</v>
      </c>
      <c r="B5" s="384" t="s">
        <v>145</v>
      </c>
      <c r="C5" s="389" t="s">
        <v>149</v>
      </c>
      <c r="D5" s="390">
        <v>12000000</v>
      </c>
      <c r="E5" s="391">
        <v>4000000</v>
      </c>
      <c r="F5" s="388"/>
      <c r="G5" s="387"/>
      <c r="H5" s="388">
        <f>SUM(E5:G5)</f>
        <v>4000000</v>
      </c>
      <c r="I5" s="392">
        <v>4000000</v>
      </c>
      <c r="J5" s="386" t="s">
        <v>147</v>
      </c>
      <c r="K5" s="194">
        <v>4000000</v>
      </c>
      <c r="L5" s="564"/>
      <c r="M5" s="564" t="s">
        <v>421</v>
      </c>
      <c r="N5" s="564">
        <v>593886.85</v>
      </c>
      <c r="O5" s="564"/>
      <c r="P5" s="555"/>
      <c r="Q5" s="385" t="s">
        <v>257</v>
      </c>
    </row>
    <row r="6" spans="1:17" ht="106.5" customHeight="1" thickBot="1" x14ac:dyDescent="0.3">
      <c r="A6" s="36" t="s">
        <v>150</v>
      </c>
      <c r="B6" s="340" t="s">
        <v>151</v>
      </c>
      <c r="C6" s="272" t="s">
        <v>152</v>
      </c>
      <c r="D6" s="159">
        <v>40000000</v>
      </c>
      <c r="E6" s="194">
        <v>8500000</v>
      </c>
      <c r="F6" s="166"/>
      <c r="G6" s="238"/>
      <c r="H6" s="194">
        <f>SUM(E6:G6)</f>
        <v>8500000</v>
      </c>
      <c r="I6" s="348">
        <v>8500000</v>
      </c>
      <c r="J6" s="301" t="s">
        <v>147</v>
      </c>
      <c r="K6" s="194">
        <v>23000000</v>
      </c>
      <c r="L6" s="564"/>
      <c r="M6" s="564"/>
      <c r="N6" s="564"/>
      <c r="O6" s="564"/>
      <c r="P6" s="233" t="s">
        <v>315</v>
      </c>
      <c r="Q6" s="64" t="s">
        <v>257</v>
      </c>
    </row>
    <row r="7" spans="1:17" ht="42.75" customHeight="1" thickBot="1" x14ac:dyDescent="0.3">
      <c r="A7" s="5"/>
      <c r="B7" s="30" t="s">
        <v>153</v>
      </c>
      <c r="C7" s="280"/>
      <c r="D7" s="158">
        <f t="shared" ref="D7:H7" si="0">SUM(D4:D6)</f>
        <v>64000000</v>
      </c>
      <c r="E7" s="23">
        <f t="shared" si="0"/>
        <v>12500000</v>
      </c>
      <c r="F7" s="23">
        <f t="shared" si="0"/>
        <v>4000000</v>
      </c>
      <c r="G7" s="23">
        <f t="shared" si="0"/>
        <v>0</v>
      </c>
      <c r="H7" s="23">
        <f t="shared" si="0"/>
        <v>16500000</v>
      </c>
      <c r="I7" s="347">
        <f>SUM(I4:I6)</f>
        <v>12500000</v>
      </c>
      <c r="J7" s="23"/>
      <c r="K7" s="158">
        <f>SUM(K4:K6)</f>
        <v>31000000</v>
      </c>
      <c r="L7" s="158">
        <f t="shared" ref="L7:O7" si="1">SUM(L4:L6)</f>
        <v>0</v>
      </c>
      <c r="M7" s="158">
        <f t="shared" si="1"/>
        <v>0</v>
      </c>
      <c r="N7" s="158">
        <f t="shared" si="1"/>
        <v>1298993.31</v>
      </c>
      <c r="O7" s="158">
        <f t="shared" si="1"/>
        <v>0</v>
      </c>
      <c r="P7" s="29"/>
      <c r="Q7" s="266"/>
    </row>
    <row r="8" spans="1:17" ht="58.5" customHeight="1" thickBot="1" x14ac:dyDescent="0.3">
      <c r="A8" s="274"/>
      <c r="B8" s="738" t="s">
        <v>154</v>
      </c>
      <c r="C8" s="739"/>
      <c r="D8" s="758"/>
      <c r="E8" s="758"/>
      <c r="F8" s="758"/>
      <c r="G8" s="758"/>
      <c r="H8" s="758"/>
      <c r="I8" s="758"/>
      <c r="J8" s="758"/>
      <c r="K8" s="759"/>
      <c r="L8" s="558"/>
      <c r="M8" s="558"/>
      <c r="N8" s="558"/>
      <c r="O8" s="558"/>
      <c r="P8" s="213"/>
      <c r="Q8" s="291"/>
    </row>
    <row r="9" spans="1:17" ht="45.75" customHeight="1" thickBot="1" x14ac:dyDescent="0.3">
      <c r="A9" s="274" t="s">
        <v>155</v>
      </c>
      <c r="B9" s="255" t="s">
        <v>156</v>
      </c>
      <c r="C9" s="263" t="s">
        <v>157</v>
      </c>
      <c r="D9" s="284">
        <v>2900000</v>
      </c>
      <c r="E9" s="255"/>
      <c r="F9" s="270">
        <v>2900000</v>
      </c>
      <c r="G9" s="255"/>
      <c r="H9" s="270">
        <f t="shared" ref="H9:H14" si="2">SUM(E9:G9)</f>
        <v>2900000</v>
      </c>
      <c r="I9" s="742"/>
      <c r="J9" s="743"/>
      <c r="K9" s="259"/>
      <c r="L9" s="283"/>
      <c r="M9" s="283"/>
      <c r="N9" s="283"/>
      <c r="O9" s="283"/>
      <c r="P9" s="31" t="s">
        <v>158</v>
      </c>
      <c r="Q9" s="265" t="s">
        <v>340</v>
      </c>
    </row>
    <row r="10" spans="1:17" ht="80.25" customHeight="1" thickBot="1" x14ac:dyDescent="0.3">
      <c r="A10" s="133" t="s">
        <v>159</v>
      </c>
      <c r="B10" s="128" t="s">
        <v>160</v>
      </c>
      <c r="C10" s="263" t="s">
        <v>161</v>
      </c>
      <c r="D10" s="146">
        <v>115000</v>
      </c>
      <c r="E10" s="128"/>
      <c r="F10" s="146">
        <v>115000</v>
      </c>
      <c r="G10" s="128"/>
      <c r="H10" s="146">
        <f t="shared" si="2"/>
        <v>115000</v>
      </c>
      <c r="I10" s="716"/>
      <c r="J10" s="717"/>
      <c r="K10" s="150"/>
      <c r="L10" s="371"/>
      <c r="M10" s="371"/>
      <c r="N10" s="573">
        <v>138287.46</v>
      </c>
      <c r="O10" s="371"/>
      <c r="P10" s="128" t="s">
        <v>162</v>
      </c>
      <c r="Q10" s="130" t="s">
        <v>257</v>
      </c>
    </row>
    <row r="11" spans="1:17" ht="52.5" customHeight="1" thickBot="1" x14ac:dyDescent="0.3">
      <c r="A11" s="36" t="s">
        <v>163</v>
      </c>
      <c r="B11" s="121" t="s">
        <v>164</v>
      </c>
      <c r="C11" s="232" t="s">
        <v>165</v>
      </c>
      <c r="D11" s="159">
        <v>140000</v>
      </c>
      <c r="E11" s="121"/>
      <c r="F11" s="122">
        <v>126000</v>
      </c>
      <c r="G11" s="121"/>
      <c r="H11" s="122">
        <f t="shared" si="2"/>
        <v>126000</v>
      </c>
      <c r="I11" s="647">
        <v>14000</v>
      </c>
      <c r="J11" s="648"/>
      <c r="K11" s="155"/>
      <c r="L11" s="560"/>
      <c r="M11" s="560"/>
      <c r="N11" s="560"/>
      <c r="O11" s="560"/>
      <c r="P11" s="155"/>
      <c r="Q11" s="64" t="s">
        <v>263</v>
      </c>
    </row>
    <row r="12" spans="1:17" ht="48.75" customHeight="1" thickBot="1" x14ac:dyDescent="0.3">
      <c r="A12" s="5" t="s">
        <v>166</v>
      </c>
      <c r="B12" s="24" t="s">
        <v>167</v>
      </c>
      <c r="C12" s="232" t="s">
        <v>168</v>
      </c>
      <c r="D12" s="109">
        <v>95000</v>
      </c>
      <c r="E12" s="24"/>
      <c r="F12" s="26">
        <v>73000</v>
      </c>
      <c r="G12" s="24"/>
      <c r="H12" s="26">
        <f t="shared" si="2"/>
        <v>73000</v>
      </c>
      <c r="I12" s="647">
        <v>22000</v>
      </c>
      <c r="J12" s="648"/>
      <c r="K12" s="27"/>
      <c r="L12" s="27"/>
      <c r="M12" s="27"/>
      <c r="N12" s="27"/>
      <c r="O12" s="27"/>
      <c r="P12" s="27"/>
      <c r="Q12" s="64" t="s">
        <v>263</v>
      </c>
    </row>
    <row r="13" spans="1:17" ht="188.25" customHeight="1" thickBot="1" x14ac:dyDescent="0.3">
      <c r="A13" s="5" t="s">
        <v>169</v>
      </c>
      <c r="B13" s="24" t="s">
        <v>170</v>
      </c>
      <c r="C13" s="232" t="s">
        <v>171</v>
      </c>
      <c r="D13" s="109">
        <v>40000</v>
      </c>
      <c r="E13" s="24"/>
      <c r="F13" s="26">
        <v>40000</v>
      </c>
      <c r="G13" s="24"/>
      <c r="H13" s="26">
        <f t="shared" si="2"/>
        <v>40000</v>
      </c>
      <c r="I13" s="703"/>
      <c r="J13" s="704"/>
      <c r="K13" s="27"/>
      <c r="L13" s="184"/>
      <c r="M13" s="184"/>
      <c r="N13" s="184"/>
      <c r="O13" s="184"/>
      <c r="P13" s="381" t="s">
        <v>397</v>
      </c>
      <c r="Q13" s="64" t="s">
        <v>263</v>
      </c>
    </row>
    <row r="14" spans="1:17" ht="24" customHeight="1" thickBot="1" x14ac:dyDescent="0.3">
      <c r="A14" s="5" t="s">
        <v>172</v>
      </c>
      <c r="B14" s="24" t="s">
        <v>173</v>
      </c>
      <c r="C14" s="232" t="s">
        <v>174</v>
      </c>
      <c r="D14" s="109">
        <v>400000</v>
      </c>
      <c r="E14" s="26">
        <v>400000</v>
      </c>
      <c r="F14" s="24"/>
      <c r="G14" s="24"/>
      <c r="H14" s="26">
        <f t="shared" si="2"/>
        <v>400000</v>
      </c>
      <c r="I14" s="647"/>
      <c r="J14" s="648"/>
      <c r="K14" s="27"/>
      <c r="L14" s="184"/>
      <c r="M14" s="560"/>
      <c r="N14" s="560"/>
      <c r="O14" s="560"/>
      <c r="P14" s="184"/>
      <c r="Q14" s="64" t="s">
        <v>263</v>
      </c>
    </row>
    <row r="15" spans="1:17" ht="32.25" customHeight="1" thickBot="1" x14ac:dyDescent="0.3">
      <c r="A15" s="5"/>
      <c r="B15" s="30" t="s">
        <v>175</v>
      </c>
      <c r="C15" s="232"/>
      <c r="D15" s="160">
        <f>SUM(D9:D14)</f>
        <v>3690000</v>
      </c>
      <c r="E15" s="28">
        <f>SUM(E9:E14)</f>
        <v>400000</v>
      </c>
      <c r="F15" s="28">
        <f>SUM(F9:F14)</f>
        <v>3254000</v>
      </c>
      <c r="G15" s="28">
        <f>SUM(G9:G14)</f>
        <v>0</v>
      </c>
      <c r="H15" s="28">
        <f>SUM(H9:H14)</f>
        <v>3654000</v>
      </c>
      <c r="I15" s="649">
        <f>SUM(I9:J14)</f>
        <v>36000</v>
      </c>
      <c r="J15" s="650"/>
      <c r="K15" s="29"/>
      <c r="L15" s="160">
        <f>SUM(L9:L14)</f>
        <v>0</v>
      </c>
      <c r="M15" s="28">
        <f>SUM(M9:M14)</f>
        <v>0</v>
      </c>
      <c r="N15" s="28">
        <f>SUM(N9:N14)</f>
        <v>138287.46</v>
      </c>
      <c r="O15" s="28">
        <f>SUM(O9:O14)</f>
        <v>0</v>
      </c>
      <c r="P15" s="28">
        <f>SUM(P9:P14)</f>
        <v>0</v>
      </c>
      <c r="Q15" s="64"/>
    </row>
    <row r="16" spans="1:17" ht="42" customHeight="1" thickBot="1" x14ac:dyDescent="0.3">
      <c r="A16" s="5"/>
      <c r="B16" s="361" t="s">
        <v>320</v>
      </c>
      <c r="C16" s="232"/>
      <c r="D16" s="120">
        <f>SUM(D15,D7)</f>
        <v>67690000</v>
      </c>
      <c r="E16" s="23">
        <f t="shared" ref="E16:I16" si="3">SUM(E15,E7)</f>
        <v>12900000</v>
      </c>
      <c r="F16" s="23">
        <f t="shared" si="3"/>
        <v>7254000</v>
      </c>
      <c r="G16" s="23">
        <f t="shared" si="3"/>
        <v>0</v>
      </c>
      <c r="H16" s="23">
        <f t="shared" si="3"/>
        <v>20154000</v>
      </c>
      <c r="I16" s="649">
        <f t="shared" si="3"/>
        <v>12536000</v>
      </c>
      <c r="J16" s="650"/>
      <c r="K16" s="23">
        <v>31000000</v>
      </c>
      <c r="L16" s="23">
        <f t="shared" ref="L16:O16" si="4">SUM(L15,L7)</f>
        <v>0</v>
      </c>
      <c r="M16" s="23">
        <f t="shared" si="4"/>
        <v>0</v>
      </c>
      <c r="N16" s="23">
        <f t="shared" si="4"/>
        <v>1437280.77</v>
      </c>
      <c r="O16" s="23">
        <f t="shared" si="4"/>
        <v>0</v>
      </c>
      <c r="P16" s="29"/>
      <c r="Q16" s="64"/>
    </row>
    <row r="17" spans="1:17" ht="28.5" customHeight="1" thickBot="1" x14ac:dyDescent="0.3">
      <c r="A17" s="5"/>
      <c r="B17" s="651" t="s">
        <v>187</v>
      </c>
      <c r="C17" s="652"/>
      <c r="D17" s="209"/>
      <c r="E17" s="209"/>
      <c r="F17" s="209"/>
      <c r="G17" s="209"/>
      <c r="H17" s="209"/>
      <c r="I17" s="713"/>
      <c r="J17" s="715"/>
      <c r="K17" s="209"/>
      <c r="L17" s="556"/>
      <c r="M17" s="556"/>
      <c r="N17" s="556"/>
      <c r="O17" s="556"/>
      <c r="P17" s="209"/>
      <c r="Q17" s="210"/>
    </row>
    <row r="18" spans="1:17" ht="28.5" customHeight="1" thickBot="1" x14ac:dyDescent="0.3">
      <c r="A18" s="5" t="s">
        <v>188</v>
      </c>
      <c r="B18" s="6" t="s">
        <v>189</v>
      </c>
      <c r="C18" s="232" t="s">
        <v>190</v>
      </c>
      <c r="D18" s="165">
        <v>500000</v>
      </c>
      <c r="E18" s="26">
        <v>500000</v>
      </c>
      <c r="F18" s="24"/>
      <c r="G18" s="24"/>
      <c r="H18" s="26">
        <f t="shared" ref="H18:H24" si="5">SUM(E18:G18)</f>
        <v>500000</v>
      </c>
      <c r="I18" s="645"/>
      <c r="J18" s="646"/>
      <c r="K18" s="24"/>
      <c r="L18" s="557"/>
      <c r="M18" s="557"/>
      <c r="N18" s="557"/>
      <c r="O18" s="557"/>
      <c r="P18" s="24"/>
      <c r="Q18" s="65"/>
    </row>
    <row r="19" spans="1:17" ht="57.75" customHeight="1" thickBot="1" x14ac:dyDescent="0.3">
      <c r="A19" s="8" t="s">
        <v>292</v>
      </c>
      <c r="B19" s="135" t="s">
        <v>191</v>
      </c>
      <c r="C19" s="263" t="s">
        <v>192</v>
      </c>
      <c r="D19" s="147">
        <v>450000</v>
      </c>
      <c r="E19" s="128"/>
      <c r="F19" s="151">
        <v>450000</v>
      </c>
      <c r="G19" s="128"/>
      <c r="H19" s="151">
        <f t="shared" si="5"/>
        <v>450000</v>
      </c>
      <c r="I19" s="720"/>
      <c r="J19" s="721"/>
      <c r="K19" s="128"/>
      <c r="L19" s="559"/>
      <c r="M19" s="559"/>
      <c r="N19" s="559"/>
      <c r="O19" s="559"/>
      <c r="P19" s="128"/>
      <c r="Q19" s="129" t="s">
        <v>340</v>
      </c>
    </row>
    <row r="20" spans="1:17" ht="57.75" customHeight="1" thickBot="1" x14ac:dyDescent="0.3">
      <c r="A20" s="36" t="s">
        <v>293</v>
      </c>
      <c r="B20" s="135" t="s">
        <v>191</v>
      </c>
      <c r="C20" s="263" t="s">
        <v>193</v>
      </c>
      <c r="D20" s="147">
        <v>450000</v>
      </c>
      <c r="E20" s="128"/>
      <c r="F20" s="151">
        <v>450000</v>
      </c>
      <c r="G20" s="128"/>
      <c r="H20" s="151">
        <f t="shared" si="5"/>
        <v>450000</v>
      </c>
      <c r="I20" s="720"/>
      <c r="J20" s="721"/>
      <c r="K20" s="128"/>
      <c r="L20" s="559"/>
      <c r="M20" s="559"/>
      <c r="N20" s="559"/>
      <c r="O20" s="559"/>
      <c r="P20" s="128"/>
      <c r="Q20" s="130" t="s">
        <v>340</v>
      </c>
    </row>
    <row r="21" spans="1:17" ht="57.75" customHeight="1" thickBot="1" x14ac:dyDescent="0.3">
      <c r="A21" s="8" t="s">
        <v>294</v>
      </c>
      <c r="B21" s="135" t="s">
        <v>191</v>
      </c>
      <c r="C21" s="263" t="s">
        <v>194</v>
      </c>
      <c r="D21" s="147">
        <v>450000</v>
      </c>
      <c r="E21" s="128"/>
      <c r="F21" s="151">
        <v>450000</v>
      </c>
      <c r="G21" s="128"/>
      <c r="H21" s="151">
        <f t="shared" si="5"/>
        <v>450000</v>
      </c>
      <c r="I21" s="720"/>
      <c r="J21" s="721"/>
      <c r="K21" s="128"/>
      <c r="L21" s="559"/>
      <c r="M21" s="559"/>
      <c r="N21" s="559"/>
      <c r="O21" s="559"/>
      <c r="P21" s="128" t="s">
        <v>415</v>
      </c>
      <c r="Q21" s="130" t="s">
        <v>340</v>
      </c>
    </row>
    <row r="22" spans="1:17" ht="53.25" customHeight="1" thickBot="1" x14ac:dyDescent="0.3">
      <c r="A22" s="36" t="s">
        <v>195</v>
      </c>
      <c r="B22" s="182" t="s">
        <v>196</v>
      </c>
      <c r="C22" s="289" t="s">
        <v>197</v>
      </c>
      <c r="D22" s="183"/>
      <c r="E22" s="162"/>
      <c r="F22" s="184"/>
      <c r="G22" s="162"/>
      <c r="H22" s="534">
        <f t="shared" si="5"/>
        <v>0</v>
      </c>
      <c r="I22" s="754" t="s">
        <v>198</v>
      </c>
      <c r="J22" s="755"/>
      <c r="K22" s="162"/>
      <c r="L22" s="238"/>
      <c r="M22" s="238"/>
      <c r="N22" s="238"/>
      <c r="O22" s="238"/>
      <c r="P22" s="162"/>
      <c r="Q22" s="64" t="s">
        <v>340</v>
      </c>
    </row>
    <row r="23" spans="1:17" ht="82.5" customHeight="1" thickBot="1" x14ac:dyDescent="0.3">
      <c r="A23" s="5" t="s">
        <v>199</v>
      </c>
      <c r="B23" s="6" t="s">
        <v>200</v>
      </c>
      <c r="C23" s="232" t="s">
        <v>201</v>
      </c>
      <c r="D23" s="152">
        <v>500000</v>
      </c>
      <c r="E23" s="26">
        <v>500000</v>
      </c>
      <c r="F23" s="24"/>
      <c r="G23" s="24"/>
      <c r="H23" s="26">
        <f t="shared" si="5"/>
        <v>500000</v>
      </c>
      <c r="I23" s="744"/>
      <c r="J23" s="745"/>
      <c r="K23" s="24"/>
      <c r="L23" s="557"/>
      <c r="M23" s="557"/>
      <c r="N23" s="557"/>
      <c r="O23" s="557"/>
      <c r="P23" s="24"/>
      <c r="Q23" s="131" t="s">
        <v>340</v>
      </c>
    </row>
    <row r="24" spans="1:17" ht="105.75" customHeight="1" thickBot="1" x14ac:dyDescent="0.3">
      <c r="A24" s="274" t="s">
        <v>202</v>
      </c>
      <c r="B24" s="277" t="s">
        <v>203</v>
      </c>
      <c r="C24" s="263" t="s">
        <v>204</v>
      </c>
      <c r="D24" s="284">
        <v>0</v>
      </c>
      <c r="E24" s="255"/>
      <c r="F24" s="255"/>
      <c r="G24" s="255"/>
      <c r="H24" s="533">
        <f t="shared" si="5"/>
        <v>0</v>
      </c>
      <c r="I24" s="742"/>
      <c r="J24" s="743"/>
      <c r="K24" s="259"/>
      <c r="L24" s="283"/>
      <c r="M24" s="283"/>
      <c r="N24" s="283"/>
      <c r="O24" s="283"/>
      <c r="P24" s="31" t="s">
        <v>316</v>
      </c>
      <c r="Q24" s="265" t="s">
        <v>340</v>
      </c>
    </row>
    <row r="25" spans="1:17" ht="29.25" customHeight="1" thickBot="1" x14ac:dyDescent="0.3">
      <c r="A25" s="36"/>
      <c r="B25" s="43" t="s">
        <v>304</v>
      </c>
      <c r="C25" s="232"/>
      <c r="D25" s="185">
        <f>SUM(D18:D24)</f>
        <v>2350000</v>
      </c>
      <c r="E25" s="185">
        <f>SUM(E18:E24)</f>
        <v>1000000</v>
      </c>
      <c r="F25" s="185">
        <f>SUM(F18:F24)</f>
        <v>1350000</v>
      </c>
      <c r="G25" s="185">
        <f>SUM(G18:G24)</f>
        <v>0</v>
      </c>
      <c r="H25" s="185">
        <f>SUM(H18:H24)</f>
        <v>2350000</v>
      </c>
      <c r="I25" s="703"/>
      <c r="J25" s="704"/>
      <c r="K25" s="45"/>
      <c r="L25" s="185">
        <f t="shared" ref="L25:O25" si="6">SUM(L18:L24)</f>
        <v>0</v>
      </c>
      <c r="M25" s="185">
        <f t="shared" si="6"/>
        <v>0</v>
      </c>
      <c r="N25" s="185">
        <f t="shared" si="6"/>
        <v>0</v>
      </c>
      <c r="O25" s="185">
        <f t="shared" si="6"/>
        <v>0</v>
      </c>
      <c r="P25" s="45"/>
      <c r="Q25" s="64"/>
    </row>
  </sheetData>
  <autoFilter ref="A1:Q25">
    <filterColumn colId="4" showButton="0"/>
    <filterColumn colId="5" showButton="0"/>
    <filterColumn colId="8" showButton="0"/>
    <filterColumn colId="9" showButton="0"/>
  </autoFilter>
  <mergeCells count="33">
    <mergeCell ref="P1:P2"/>
    <mergeCell ref="Q1:Q2"/>
    <mergeCell ref="I2:J2"/>
    <mergeCell ref="H1:H2"/>
    <mergeCell ref="I1:K1"/>
    <mergeCell ref="L1:O1"/>
    <mergeCell ref="B8:C8"/>
    <mergeCell ref="E1:G1"/>
    <mergeCell ref="B3:C3"/>
    <mergeCell ref="D1:D2"/>
    <mergeCell ref="A1:A2"/>
    <mergeCell ref="B1:B2"/>
    <mergeCell ref="C1:C2"/>
    <mergeCell ref="I11:J11"/>
    <mergeCell ref="I12:J12"/>
    <mergeCell ref="I10:J10"/>
    <mergeCell ref="D3:P3"/>
    <mergeCell ref="D8:K8"/>
    <mergeCell ref="I9:J9"/>
    <mergeCell ref="I18:J18"/>
    <mergeCell ref="B17:C17"/>
    <mergeCell ref="I17:J17"/>
    <mergeCell ref="I13:J13"/>
    <mergeCell ref="I14:J14"/>
    <mergeCell ref="I16:J16"/>
    <mergeCell ref="I15:J15"/>
    <mergeCell ref="I25:J25"/>
    <mergeCell ref="I24:J24"/>
    <mergeCell ref="I22:J22"/>
    <mergeCell ref="I23:J23"/>
    <mergeCell ref="I19:J19"/>
    <mergeCell ref="I21:J21"/>
    <mergeCell ref="I20:J20"/>
  </mergeCells>
  <printOptions horizontalCentered="1"/>
  <pageMargins left="0.23622047244094491" right="0.23622047244094491" top="0.51181102362204722" bottom="0.47244094488188981" header="0.23622047244094491" footer="0.19685039370078741"/>
  <pageSetup paperSize="8" scale="83" fitToHeight="0" orientation="landscape" r:id="rId1"/>
  <headerFooter>
    <oddFooter>&amp;L&amp;F&amp;CSheet &amp;P of &amp;N&amp;R&amp;A</oddFooter>
  </headerFooter>
  <rowBreaks count="2" manualBreakCount="2">
    <brk id="7" max="16383" man="1"/>
    <brk id="16" max="16383" man="1"/>
  </rowBreaks>
  <ignoredErrors>
    <ignoredError sqref="H23:H24 H18:H21 H9:H14 H4:H6"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7"/>
  <sheetViews>
    <sheetView windowProtection="1" topLeftCell="D1" zoomScale="90" zoomScaleNormal="90" workbookViewId="0">
      <pane ySplit="2" topLeftCell="A3" activePane="bottomLeft" state="frozen"/>
      <selection pane="bottomLeft" activeCell="M15" sqref="M15"/>
    </sheetView>
  </sheetViews>
  <sheetFormatPr defaultRowHeight="15" x14ac:dyDescent="0.25"/>
  <cols>
    <col min="2" max="2" width="15" customWidth="1"/>
    <col min="3" max="3" width="43.42578125" customWidth="1"/>
    <col min="4" max="4" width="12.85546875" customWidth="1"/>
    <col min="5" max="5" width="12.5703125" customWidth="1"/>
    <col min="6" max="6" width="11.7109375" customWidth="1"/>
    <col min="8" max="8" width="12.7109375" customWidth="1"/>
    <col min="9" max="9" width="13.140625" customWidth="1"/>
    <col min="11" max="15" width="12.5703125" customWidth="1"/>
    <col min="16" max="16" width="45.140625" customWidth="1"/>
    <col min="17" max="17" width="21.5703125" bestFit="1" customWidth="1"/>
  </cols>
  <sheetData>
    <row r="1" spans="1:17" ht="38.25" customHeight="1" thickBot="1" x14ac:dyDescent="0.3">
      <c r="A1" s="693"/>
      <c r="B1" s="597" t="s">
        <v>0</v>
      </c>
      <c r="C1" s="601" t="s">
        <v>1</v>
      </c>
      <c r="D1" s="597" t="s">
        <v>2</v>
      </c>
      <c r="E1" s="606" t="s">
        <v>3</v>
      </c>
      <c r="F1" s="607"/>
      <c r="G1" s="608"/>
      <c r="H1" s="597" t="s">
        <v>4</v>
      </c>
      <c r="I1" s="604" t="s">
        <v>5</v>
      </c>
      <c r="J1" s="767"/>
      <c r="K1" s="605"/>
      <c r="L1" s="768" t="s">
        <v>356</v>
      </c>
      <c r="M1" s="769"/>
      <c r="N1" s="769"/>
      <c r="O1" s="770"/>
      <c r="P1" s="686" t="s">
        <v>6</v>
      </c>
      <c r="Q1" s="676" t="s">
        <v>254</v>
      </c>
    </row>
    <row r="2" spans="1:17" ht="56.25" customHeight="1" thickBot="1" x14ac:dyDescent="0.3">
      <c r="A2" s="762"/>
      <c r="B2" s="598"/>
      <c r="C2" s="763"/>
      <c r="D2" s="598"/>
      <c r="E2" s="181" t="s">
        <v>7</v>
      </c>
      <c r="F2" s="181" t="s">
        <v>8</v>
      </c>
      <c r="G2" s="181" t="s">
        <v>9</v>
      </c>
      <c r="H2" s="598"/>
      <c r="I2" s="763" t="s">
        <v>296</v>
      </c>
      <c r="J2" s="766"/>
      <c r="K2" s="429" t="s">
        <v>297</v>
      </c>
      <c r="L2" s="562" t="s">
        <v>7</v>
      </c>
      <c r="M2" s="562" t="s">
        <v>354</v>
      </c>
      <c r="N2" s="562" t="s">
        <v>410</v>
      </c>
      <c r="O2" s="562" t="s">
        <v>367</v>
      </c>
      <c r="P2" s="764"/>
      <c r="Q2" s="765"/>
    </row>
    <row r="3" spans="1:17" ht="105.75" customHeight="1" thickBot="1" x14ac:dyDescent="0.3">
      <c r="A3" s="414" t="s">
        <v>144</v>
      </c>
      <c r="B3" s="416" t="s">
        <v>145</v>
      </c>
      <c r="C3" s="389" t="s">
        <v>146</v>
      </c>
      <c r="D3" s="390">
        <f>'Health &amp; Emerg Serv'!D4</f>
        <v>12000000</v>
      </c>
      <c r="E3" s="390">
        <f>'Health &amp; Emerg Serv'!E4</f>
        <v>0</v>
      </c>
      <c r="F3" s="390">
        <f>'Health &amp; Emerg Serv'!F4</f>
        <v>4000000</v>
      </c>
      <c r="G3" s="390">
        <f>'Health &amp; Emerg Serv'!G4</f>
        <v>0</v>
      </c>
      <c r="H3" s="390">
        <f>'Health &amp; Emerg Serv'!H4</f>
        <v>4000000</v>
      </c>
      <c r="I3" s="490">
        <f>'Health &amp; Emerg Serv'!I4</f>
        <v>0</v>
      </c>
      <c r="J3" s="486"/>
      <c r="K3" s="390">
        <f>'Health &amp; Emerg Serv'!K4</f>
        <v>4000000</v>
      </c>
      <c r="L3" s="390"/>
      <c r="M3" s="390"/>
      <c r="N3" s="388">
        <v>705106.46</v>
      </c>
      <c r="O3" s="390"/>
      <c r="P3" s="238" t="s">
        <v>314</v>
      </c>
      <c r="Q3" s="417" t="s">
        <v>257</v>
      </c>
    </row>
    <row r="4" spans="1:17" ht="120.75" customHeight="1" thickBot="1" x14ac:dyDescent="0.3">
      <c r="A4" s="414" t="s">
        <v>148</v>
      </c>
      <c r="B4" s="416" t="s">
        <v>145</v>
      </c>
      <c r="C4" s="389" t="s">
        <v>149</v>
      </c>
      <c r="D4" s="390">
        <f>'Health &amp; Emerg Serv'!D5</f>
        <v>12000000</v>
      </c>
      <c r="E4" s="390">
        <f>'Health &amp; Emerg Serv'!E5</f>
        <v>4000000</v>
      </c>
      <c r="F4" s="390">
        <f>'Health &amp; Emerg Serv'!F5</f>
        <v>0</v>
      </c>
      <c r="G4" s="390">
        <f>'Health &amp; Emerg Serv'!G5</f>
        <v>0</v>
      </c>
      <c r="H4" s="390">
        <f>'Health &amp; Emerg Serv'!H5</f>
        <v>4000000</v>
      </c>
      <c r="I4" s="490">
        <f>'Health &amp; Emerg Serv'!I5</f>
        <v>4000000</v>
      </c>
      <c r="J4" s="486" t="str">
        <f>'Health &amp; Emerg Serv'!J5</f>
        <v>SDC</v>
      </c>
      <c r="K4" s="390">
        <f>'Health &amp; Emerg Serv'!K5</f>
        <v>4000000</v>
      </c>
      <c r="L4" s="159"/>
      <c r="M4" s="159"/>
      <c r="N4" s="564">
        <v>593886.85</v>
      </c>
      <c r="O4" s="159"/>
      <c r="P4" s="268"/>
      <c r="Q4" s="417" t="s">
        <v>257</v>
      </c>
    </row>
    <row r="5" spans="1:17" ht="93" customHeight="1" thickBot="1" x14ac:dyDescent="0.3">
      <c r="A5" s="36" t="s">
        <v>150</v>
      </c>
      <c r="B5" s="340" t="s">
        <v>151</v>
      </c>
      <c r="C5" s="272" t="s">
        <v>152</v>
      </c>
      <c r="D5" s="159">
        <f>'Health &amp; Emerg Serv'!D6</f>
        <v>40000000</v>
      </c>
      <c r="E5" s="159">
        <f>'Health &amp; Emerg Serv'!E6</f>
        <v>8500000</v>
      </c>
      <c r="F5" s="159">
        <f>'Health &amp; Emerg Serv'!F6</f>
        <v>0</v>
      </c>
      <c r="G5" s="159">
        <f>'Health &amp; Emerg Serv'!G6</f>
        <v>0</v>
      </c>
      <c r="H5" s="159">
        <f>'Health &amp; Emerg Serv'!H6</f>
        <v>8500000</v>
      </c>
      <c r="I5" s="485">
        <f>'Health &amp; Emerg Serv'!I6</f>
        <v>8500000</v>
      </c>
      <c r="J5" s="486" t="str">
        <f>'Health &amp; Emerg Serv'!J6</f>
        <v>SDC</v>
      </c>
      <c r="K5" s="159">
        <f>'Health &amp; Emerg Serv'!K6</f>
        <v>23000000</v>
      </c>
      <c r="L5" s="568"/>
      <c r="M5" s="568"/>
      <c r="N5" s="568"/>
      <c r="O5" s="568"/>
      <c r="P5" s="402" t="s">
        <v>315</v>
      </c>
      <c r="Q5" s="64" t="s">
        <v>257</v>
      </c>
    </row>
    <row r="6" spans="1:17" ht="32.25" thickBot="1" x14ac:dyDescent="0.3">
      <c r="A6" s="36" t="s">
        <v>159</v>
      </c>
      <c r="B6" s="238" t="s">
        <v>160</v>
      </c>
      <c r="C6" s="238" t="s">
        <v>161</v>
      </c>
      <c r="D6" s="194">
        <f>'Health &amp; Emerg Serv'!D10</f>
        <v>115000</v>
      </c>
      <c r="E6" s="238"/>
      <c r="F6" s="194">
        <v>115000</v>
      </c>
      <c r="G6" s="238"/>
      <c r="H6" s="194">
        <v>115000</v>
      </c>
      <c r="I6" s="483"/>
      <c r="J6" s="484"/>
      <c r="K6" s="184"/>
      <c r="L6" s="184"/>
      <c r="M6" s="184"/>
      <c r="N6" s="184"/>
      <c r="O6" s="184"/>
      <c r="P6" s="238" t="s">
        <v>162</v>
      </c>
      <c r="Q6" s="64" t="s">
        <v>257</v>
      </c>
    </row>
    <row r="7" spans="1:17" ht="29.25" customHeight="1" thickBot="1" x14ac:dyDescent="0.3">
      <c r="A7" s="503"/>
      <c r="B7" s="712" t="s">
        <v>348</v>
      </c>
      <c r="C7" s="771"/>
      <c r="D7" s="443">
        <f>SUM(D3:D6)</f>
        <v>64115000</v>
      </c>
      <c r="E7" s="443">
        <f t="shared" ref="E7:I7" si="0">SUM(E3:E6)</f>
        <v>12500000</v>
      </c>
      <c r="F7" s="443">
        <f t="shared" si="0"/>
        <v>4115000</v>
      </c>
      <c r="G7" s="443">
        <f t="shared" si="0"/>
        <v>0</v>
      </c>
      <c r="H7" s="443">
        <f>SUM(H3:H6)</f>
        <v>16615000</v>
      </c>
      <c r="I7" s="500">
        <f t="shared" si="0"/>
        <v>12500000</v>
      </c>
      <c r="J7" s="501"/>
      <c r="K7" s="443">
        <f>SUM(K3:K6)</f>
        <v>31000000</v>
      </c>
      <c r="L7" s="443">
        <f t="shared" ref="L7:O7" si="1">SUM(L3:L6)</f>
        <v>0</v>
      </c>
      <c r="M7" s="443">
        <f t="shared" si="1"/>
        <v>0</v>
      </c>
      <c r="N7" s="443">
        <f t="shared" si="1"/>
        <v>1298993.31</v>
      </c>
      <c r="O7" s="443">
        <f t="shared" si="1"/>
        <v>0</v>
      </c>
      <c r="P7" s="188"/>
      <c r="Q7" s="188"/>
    </row>
  </sheetData>
  <mergeCells count="12">
    <mergeCell ref="P1:P2"/>
    <mergeCell ref="Q1:Q2"/>
    <mergeCell ref="I2:J2"/>
    <mergeCell ref="E1:G1"/>
    <mergeCell ref="I1:K1"/>
    <mergeCell ref="H1:H2"/>
    <mergeCell ref="L1:O1"/>
    <mergeCell ref="D1:D2"/>
    <mergeCell ref="B7:C7"/>
    <mergeCell ref="A1:A2"/>
    <mergeCell ref="B1:B2"/>
    <mergeCell ref="C1:C2"/>
  </mergeCell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7"/>
  <sheetViews>
    <sheetView windowProtection="1" topLeftCell="D1" zoomScale="90" zoomScaleNormal="90" workbookViewId="0">
      <selection activeCell="P6" sqref="P6:P7"/>
    </sheetView>
  </sheetViews>
  <sheetFormatPr defaultRowHeight="15" x14ac:dyDescent="0.25"/>
  <cols>
    <col min="2" max="2" width="14.140625" customWidth="1"/>
    <col min="3" max="3" width="22.42578125" customWidth="1"/>
    <col min="4" max="4" width="13.140625" customWidth="1"/>
    <col min="5" max="5" width="12.140625" customWidth="1"/>
    <col min="6" max="6" width="12.5703125" customWidth="1"/>
    <col min="8" max="8" width="12.7109375" customWidth="1"/>
    <col min="9" max="9" width="16" customWidth="1"/>
    <col min="10" max="10" width="13.28515625" customWidth="1"/>
    <col min="11" max="15" width="12.7109375" customWidth="1"/>
    <col min="16" max="16" width="22.140625" customWidth="1"/>
    <col min="17" max="17" width="21.5703125" bestFit="1" customWidth="1"/>
    <col min="18" max="18" width="29" style="372" customWidth="1"/>
  </cols>
  <sheetData>
    <row r="1" spans="1:17" ht="15.75" thickBot="1" x14ac:dyDescent="0.3"/>
    <row r="2" spans="1:17" ht="45" customHeight="1" thickBot="1" x14ac:dyDescent="0.3">
      <c r="A2" s="693"/>
      <c r="B2" s="597" t="s">
        <v>0</v>
      </c>
      <c r="C2" s="601" t="s">
        <v>1</v>
      </c>
      <c r="D2" s="599" t="s">
        <v>2</v>
      </c>
      <c r="E2" s="606" t="s">
        <v>3</v>
      </c>
      <c r="F2" s="607"/>
      <c r="G2" s="608"/>
      <c r="H2" s="597" t="s">
        <v>4</v>
      </c>
      <c r="I2" s="604" t="s">
        <v>5</v>
      </c>
      <c r="J2" s="767"/>
      <c r="K2" s="605"/>
      <c r="L2" s="768" t="s">
        <v>356</v>
      </c>
      <c r="M2" s="769"/>
      <c r="N2" s="769"/>
      <c r="O2" s="770"/>
      <c r="P2" s="686" t="s">
        <v>6</v>
      </c>
      <c r="Q2" s="676" t="s">
        <v>254</v>
      </c>
    </row>
    <row r="3" spans="1:17" ht="32.25" thickBot="1" x14ac:dyDescent="0.3">
      <c r="A3" s="762"/>
      <c r="B3" s="598"/>
      <c r="C3" s="763"/>
      <c r="D3" s="600"/>
      <c r="E3" s="181" t="s">
        <v>7</v>
      </c>
      <c r="F3" s="181" t="s">
        <v>8</v>
      </c>
      <c r="G3" s="181" t="s">
        <v>9</v>
      </c>
      <c r="H3" s="598"/>
      <c r="I3" s="763" t="s">
        <v>296</v>
      </c>
      <c r="J3" s="766"/>
      <c r="K3" s="127" t="s">
        <v>297</v>
      </c>
      <c r="L3" s="562" t="s">
        <v>409</v>
      </c>
      <c r="M3" s="563" t="s">
        <v>354</v>
      </c>
      <c r="N3" s="563" t="s">
        <v>410</v>
      </c>
      <c r="O3" s="563" t="s">
        <v>360</v>
      </c>
      <c r="P3" s="764"/>
      <c r="Q3" s="765"/>
    </row>
    <row r="4" spans="1:17" ht="39.75" customHeight="1" thickBot="1" x14ac:dyDescent="0.3">
      <c r="A4" s="5"/>
      <c r="B4" s="732" t="s">
        <v>176</v>
      </c>
      <c r="C4" s="733"/>
      <c r="D4" s="218"/>
      <c r="E4" s="209"/>
      <c r="F4" s="209"/>
      <c r="G4" s="209"/>
      <c r="H4" s="209"/>
      <c r="I4" s="425"/>
      <c r="J4" s="428"/>
      <c r="K4" s="426"/>
      <c r="L4" s="556"/>
      <c r="M4" s="556"/>
      <c r="N4" s="556"/>
      <c r="O4" s="556"/>
      <c r="P4" s="209"/>
      <c r="Q4" s="219"/>
    </row>
    <row r="5" spans="1:17" ht="75" customHeight="1" x14ac:dyDescent="0.25">
      <c r="A5" s="722" t="s">
        <v>177</v>
      </c>
      <c r="B5" s="774" t="s">
        <v>343</v>
      </c>
      <c r="C5" s="349" t="s">
        <v>178</v>
      </c>
      <c r="D5" s="350">
        <v>16590000</v>
      </c>
      <c r="E5" s="351"/>
      <c r="F5" s="355">
        <v>1329000</v>
      </c>
      <c r="G5" s="352"/>
      <c r="H5" s="535">
        <f>SUM(E5:G5)</f>
        <v>1329000</v>
      </c>
      <c r="I5" s="440">
        <v>2000000</v>
      </c>
      <c r="J5" s="439">
        <v>13261000</v>
      </c>
      <c r="K5" s="353"/>
      <c r="L5" s="353"/>
      <c r="M5" s="353"/>
      <c r="N5" s="576">
        <v>606109.94999999995</v>
      </c>
      <c r="O5" s="353"/>
      <c r="P5" s="354" t="s">
        <v>408</v>
      </c>
      <c r="Q5" s="421" t="s">
        <v>257</v>
      </c>
    </row>
    <row r="6" spans="1:17" ht="56.25" customHeight="1" thickBot="1" x14ac:dyDescent="0.3">
      <c r="A6" s="723"/>
      <c r="B6" s="775"/>
      <c r="C6" s="554" t="s">
        <v>405</v>
      </c>
      <c r="D6" s="271">
        <v>6000000</v>
      </c>
      <c r="E6" s="543"/>
      <c r="F6" s="285"/>
      <c r="G6" s="294"/>
      <c r="H6" s="544"/>
      <c r="I6" s="545"/>
      <c r="J6" s="546"/>
      <c r="K6" s="283"/>
      <c r="L6" s="565"/>
      <c r="M6" s="566"/>
      <c r="N6" s="566"/>
      <c r="O6" s="566"/>
      <c r="P6" s="772" t="s">
        <v>407</v>
      </c>
      <c r="Q6" s="553" t="s">
        <v>257</v>
      </c>
    </row>
    <row r="7" spans="1:17" ht="53.25" customHeight="1" thickBot="1" x14ac:dyDescent="0.3">
      <c r="A7" s="723"/>
      <c r="B7" s="775"/>
      <c r="C7" s="547" t="s">
        <v>406</v>
      </c>
      <c r="D7" s="548">
        <v>6000000</v>
      </c>
      <c r="E7" s="549">
        <v>5200000</v>
      </c>
      <c r="F7" s="549"/>
      <c r="G7" s="550"/>
      <c r="H7" s="549">
        <f>SUM(E7:G7)</f>
        <v>5200000</v>
      </c>
      <c r="I7" s="548"/>
      <c r="J7" s="551"/>
      <c r="K7" s="552"/>
      <c r="L7" s="106"/>
      <c r="M7" s="27"/>
      <c r="N7" s="27"/>
      <c r="O7" s="27"/>
      <c r="P7" s="773"/>
      <c r="Q7" s="59" t="s">
        <v>257</v>
      </c>
    </row>
    <row r="8" spans="1:17" ht="46.5" customHeight="1" thickBot="1" x14ac:dyDescent="0.3">
      <c r="A8" s="36"/>
      <c r="B8" s="157" t="s">
        <v>321</v>
      </c>
      <c r="C8" s="232"/>
      <c r="D8" s="158">
        <f t="shared" ref="D8:O8" si="0">SUM(D5:D7)</f>
        <v>28590000</v>
      </c>
      <c r="E8" s="158">
        <f t="shared" si="0"/>
        <v>5200000</v>
      </c>
      <c r="F8" s="158">
        <f t="shared" si="0"/>
        <v>1329000</v>
      </c>
      <c r="G8" s="158">
        <f t="shared" si="0"/>
        <v>0</v>
      </c>
      <c r="H8" s="158">
        <f t="shared" si="0"/>
        <v>6529000</v>
      </c>
      <c r="I8" s="158">
        <f t="shared" si="0"/>
        <v>2000000</v>
      </c>
      <c r="J8" s="158">
        <f t="shared" si="0"/>
        <v>13261000</v>
      </c>
      <c r="K8" s="97"/>
      <c r="L8" s="158">
        <f t="shared" si="0"/>
        <v>0</v>
      </c>
      <c r="M8" s="158">
        <f t="shared" si="0"/>
        <v>0</v>
      </c>
      <c r="N8" s="158">
        <f t="shared" si="0"/>
        <v>606109.94999999995</v>
      </c>
      <c r="O8" s="158">
        <f t="shared" si="0"/>
        <v>0</v>
      </c>
      <c r="P8" s="42"/>
      <c r="Q8" s="64"/>
    </row>
    <row r="9" spans="1:17" ht="32.25" customHeight="1" thickBot="1" x14ac:dyDescent="0.3">
      <c r="A9" s="134"/>
      <c r="B9" s="732" t="s">
        <v>179</v>
      </c>
      <c r="C9" s="733"/>
      <c r="D9" s="218"/>
      <c r="E9" s="218"/>
      <c r="F9" s="218"/>
      <c r="G9" s="218"/>
      <c r="H9" s="218"/>
      <c r="I9" s="734"/>
      <c r="J9" s="735"/>
      <c r="K9" s="218"/>
      <c r="L9" s="556"/>
      <c r="M9" s="556"/>
      <c r="N9" s="556"/>
      <c r="O9" s="556"/>
      <c r="P9" s="209"/>
      <c r="Q9" s="219"/>
    </row>
    <row r="10" spans="1:17" ht="137.25" thickBot="1" x14ac:dyDescent="0.3">
      <c r="A10" s="36" t="s">
        <v>180</v>
      </c>
      <c r="B10" s="340" t="s">
        <v>181</v>
      </c>
      <c r="C10" s="272" t="s">
        <v>182</v>
      </c>
      <c r="D10" s="159">
        <v>155000</v>
      </c>
      <c r="E10" s="238"/>
      <c r="F10" s="159">
        <v>155000</v>
      </c>
      <c r="G10" s="238"/>
      <c r="H10" s="159">
        <f>SUM(E10:G10)</f>
        <v>155000</v>
      </c>
      <c r="I10" s="703"/>
      <c r="J10" s="704"/>
      <c r="K10" s="184"/>
      <c r="L10" s="560"/>
      <c r="M10" s="560"/>
      <c r="N10" s="575">
        <v>13462.39</v>
      </c>
      <c r="O10" s="560"/>
      <c r="P10" s="288" t="s">
        <v>317</v>
      </c>
      <c r="Q10" s="65" t="s">
        <v>340</v>
      </c>
    </row>
    <row r="11" spans="1:17" ht="25.5" customHeight="1" thickBot="1" x14ac:dyDescent="0.3">
      <c r="A11" s="5"/>
      <c r="B11" s="732" t="s">
        <v>183</v>
      </c>
      <c r="C11" s="733"/>
      <c r="D11" s="209"/>
      <c r="E11" s="209"/>
      <c r="F11" s="209"/>
      <c r="G11" s="209"/>
      <c r="H11" s="209"/>
      <c r="I11" s="734"/>
      <c r="J11" s="735"/>
      <c r="K11" s="209"/>
      <c r="L11" s="556"/>
      <c r="M11" s="556"/>
      <c r="N11" s="556"/>
      <c r="O11" s="556"/>
      <c r="P11" s="209"/>
      <c r="Q11" s="292"/>
    </row>
    <row r="12" spans="1:17" ht="66.75" customHeight="1" thickBot="1" x14ac:dyDescent="0.3">
      <c r="A12" s="274" t="s">
        <v>184</v>
      </c>
      <c r="B12" s="340" t="s">
        <v>185</v>
      </c>
      <c r="C12" s="256" t="s">
        <v>186</v>
      </c>
      <c r="D12" s="284">
        <v>5200000</v>
      </c>
      <c r="E12" s="270">
        <v>4200000</v>
      </c>
      <c r="F12" s="287"/>
      <c r="G12" s="255"/>
      <c r="H12" s="284">
        <f>SUM(E12:G12)</f>
        <v>4200000</v>
      </c>
      <c r="I12" s="742"/>
      <c r="J12" s="743"/>
      <c r="K12" s="35" t="s">
        <v>318</v>
      </c>
      <c r="L12" s="35"/>
      <c r="M12" s="35"/>
      <c r="N12" s="35"/>
      <c r="O12" s="35"/>
      <c r="P12" s="255"/>
      <c r="Q12" s="264" t="s">
        <v>340</v>
      </c>
    </row>
    <row r="13" spans="1:17" ht="39" thickBot="1" x14ac:dyDescent="0.3">
      <c r="A13" s="36"/>
      <c r="B13" s="362" t="s">
        <v>322</v>
      </c>
      <c r="C13" s="232"/>
      <c r="D13" s="158">
        <f>SUM(D10:D12)</f>
        <v>5355000</v>
      </c>
      <c r="E13" s="158">
        <v>4200000</v>
      </c>
      <c r="F13" s="158">
        <v>155000</v>
      </c>
      <c r="G13" s="238"/>
      <c r="H13" s="158">
        <v>4355000</v>
      </c>
      <c r="I13" s="776"/>
      <c r="J13" s="777"/>
      <c r="K13" s="158">
        <v>1000000</v>
      </c>
      <c r="L13" s="158">
        <f t="shared" ref="L13:O13" si="1">SUM(L10:L12)</f>
        <v>0</v>
      </c>
      <c r="M13" s="158">
        <f t="shared" si="1"/>
        <v>0</v>
      </c>
      <c r="N13" s="158">
        <f t="shared" si="1"/>
        <v>13462.39</v>
      </c>
      <c r="O13" s="158">
        <f t="shared" si="1"/>
        <v>0</v>
      </c>
      <c r="P13" s="222"/>
      <c r="Q13" s="65"/>
    </row>
    <row r="17" spans="9:9" x14ac:dyDescent="0.25">
      <c r="I17" s="164"/>
    </row>
  </sheetData>
  <autoFilter ref="A2:Q13">
    <filterColumn colId="4" showButton="0"/>
    <filterColumn colId="5" showButton="0"/>
    <filterColumn colId="8" showButton="0"/>
    <filterColumn colId="9" showButton="0"/>
  </autoFilter>
  <mergeCells count="22">
    <mergeCell ref="E2:G2"/>
    <mergeCell ref="A2:A3"/>
    <mergeCell ref="B2:B3"/>
    <mergeCell ref="C2:C3"/>
    <mergeCell ref="D2:D3"/>
    <mergeCell ref="H2:H3"/>
    <mergeCell ref="I2:K2"/>
    <mergeCell ref="P2:P3"/>
    <mergeCell ref="Q2:Q3"/>
    <mergeCell ref="I3:J3"/>
    <mergeCell ref="L2:O2"/>
    <mergeCell ref="I13:J13"/>
    <mergeCell ref="I9:J9"/>
    <mergeCell ref="I11:J11"/>
    <mergeCell ref="I12:J12"/>
    <mergeCell ref="B11:C11"/>
    <mergeCell ref="P6:P7"/>
    <mergeCell ref="B4:C4"/>
    <mergeCell ref="A5:A7"/>
    <mergeCell ref="B5:B7"/>
    <mergeCell ref="I10:J10"/>
    <mergeCell ref="B9:C9"/>
  </mergeCells>
  <printOptions horizontalCentered="1"/>
  <pageMargins left="0.23622047244094491" right="0.23622047244094491" top="0.47244094488188981" bottom="0.55118110236220474" header="0.19685039370078741" footer="0.19685039370078741"/>
  <pageSetup paperSize="8" scale="84" fitToHeight="0" orientation="landscape" r:id="rId1"/>
  <headerFooter>
    <oddFooter>&amp;L&amp;F&amp;CSheet &amp;P of &amp;N&amp;R&amp;A</oddFooter>
  </headerFooter>
  <ignoredErrors>
    <ignoredError sqref="H7 H12 H10 H5"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Totals</vt:lpstr>
      <vt:lpstr>Totals 2017-22</vt:lpstr>
      <vt:lpstr>Transport &amp; Utilities</vt:lpstr>
      <vt:lpstr>Transport &amp; Utilities 2017 - 22</vt:lpstr>
      <vt:lpstr>Education</vt:lpstr>
      <vt:lpstr>Education 2017 - 2022</vt:lpstr>
      <vt:lpstr>Health &amp; Emerg Serv</vt:lpstr>
      <vt:lpstr>Health &amp; Emerg Serv 2017 - 2022</vt:lpstr>
      <vt:lpstr>Indoor Sports &amp; Cultural</vt:lpstr>
      <vt:lpstr>Indoor Sports &amp; Cultur 2017-22</vt:lpstr>
      <vt:lpstr>Open Spaces &amp; Sports Pitches</vt:lpstr>
      <vt:lpstr>Open Spaces &amp; Sports 2017-2022</vt:lpstr>
      <vt:lpstr>Community Facilities &amp; Monitori</vt:lpstr>
      <vt:lpstr>Community Facil &amp; Mon 2017-22</vt:lpstr>
      <vt:lpstr>Education!Print_Area</vt:lpstr>
      <vt:lpstr>'Transport &amp; Utilities'!Print_Area</vt:lpstr>
      <vt:lpstr>Education!Print_Titles</vt:lpstr>
      <vt:lpstr>'Health &amp; Emerg Serv'!Print_Titles</vt:lpstr>
      <vt:lpstr>'Open Spaces &amp; Sports Pitches'!Print_Titles</vt:lpstr>
      <vt:lpstr>'Transport &amp; Utilities'!Print_Titles</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Barber</dc:creator>
  <cp:lastModifiedBy>David Butler</cp:lastModifiedBy>
  <cp:lastPrinted>2018-06-14T07:50:49Z</cp:lastPrinted>
  <dcterms:created xsi:type="dcterms:W3CDTF">2017-02-17T18:17:29Z</dcterms:created>
  <dcterms:modified xsi:type="dcterms:W3CDTF">2018-08-10T07:39:02Z</dcterms:modified>
</cp:coreProperties>
</file>