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740" yWindow="120" windowWidth="17535" windowHeight="10095" activeTab="2"/>
  </bookViews>
  <sheets>
    <sheet name="Totals" sheetId="7" r:id="rId1"/>
    <sheet name="Totals 2017-22" sheetId="14" r:id="rId2"/>
    <sheet name="Transport &amp; Utilities" sheetId="1" r:id="rId3"/>
    <sheet name="Transport &amp; Utilities 2017 - 22" sheetId="10" r:id="rId4"/>
    <sheet name="Education" sheetId="2" r:id="rId5"/>
    <sheet name="Education 2017 - 2022" sheetId="8" r:id="rId6"/>
    <sheet name="Health &amp; Emerg Serv" sheetId="3" r:id="rId7"/>
    <sheet name="Health &amp; Emerg Serv 2017 - 2022" sheetId="9" r:id="rId8"/>
    <sheet name="Indoor Sports &amp; Cultural" sheetId="4" r:id="rId9"/>
    <sheet name="Indoor Sports &amp; Cultur 2017-22" sheetId="11" r:id="rId10"/>
    <sheet name="Open Spaces &amp; Sports Pitches" sheetId="5" r:id="rId11"/>
    <sheet name="Open Spaces &amp; Sports 2017-2022" sheetId="12" r:id="rId12"/>
    <sheet name="Community Facilities &amp; Monitori" sheetId="6" r:id="rId13"/>
    <sheet name="Community Facil &amp; Mon 2017-22" sheetId="13" r:id="rId14"/>
  </sheets>
  <definedNames>
    <definedName name="_xlnm._FilterDatabase" localSheetId="12" hidden="1">'Community Facilities &amp; Monitori'!$A$2:$N$14</definedName>
    <definedName name="_xlnm._FilterDatabase" localSheetId="4" hidden="1">Education!$A$1:$S$38</definedName>
    <definedName name="_xlnm._FilterDatabase" localSheetId="6" hidden="1">'Health &amp; Emerg Serv'!$A$1:$N$25</definedName>
    <definedName name="_xlnm._FilterDatabase" localSheetId="8" hidden="1">'Indoor Sports &amp; Cultural'!$A$2:$N$12</definedName>
    <definedName name="_xlnm._FilterDatabase" localSheetId="10" hidden="1">'Open Spaces &amp; Sports Pitches'!$A$1:$N$23</definedName>
    <definedName name="_xlnm._FilterDatabase" localSheetId="2" hidden="1">'Transport &amp; Utilities'!$A$1:$R$58</definedName>
    <definedName name="_xlnm.Print_Area" localSheetId="4">Education!$A$5:$R$41</definedName>
    <definedName name="_xlnm.Print_Area" localSheetId="2">'Transport &amp; Utilities'!$A$7:$R$58</definedName>
    <definedName name="_xlnm.Print_Titles" localSheetId="4">Education!$1:$2</definedName>
    <definedName name="_xlnm.Print_Titles" localSheetId="6">'Health &amp; Emerg Serv'!$1:$2</definedName>
    <definedName name="_xlnm.Print_Titles" localSheetId="10">'Open Spaces &amp; Sports Pitches'!$1:$2</definedName>
    <definedName name="_xlnm.Print_Titles" localSheetId="2">'Transport &amp; Utilities'!$1:$2</definedName>
  </definedNames>
  <calcPr calcId="145621"/>
</workbook>
</file>

<file path=xl/calcChain.xml><?xml version="1.0" encoding="utf-8"?>
<calcChain xmlns="http://schemas.openxmlformats.org/spreadsheetml/2006/main">
  <c r="F11" i="14" l="1"/>
  <c r="F20" i="7"/>
  <c r="I13" i="6"/>
  <c r="I10" i="6"/>
  <c r="I8" i="6"/>
  <c r="I7" i="6"/>
  <c r="I6" i="6"/>
  <c r="I5" i="6"/>
  <c r="I22" i="5"/>
  <c r="I21" i="5"/>
  <c r="I20" i="5"/>
  <c r="I19" i="5"/>
  <c r="I16" i="5"/>
  <c r="I15" i="5"/>
  <c r="I14" i="5"/>
  <c r="I13" i="5"/>
  <c r="I10" i="5"/>
  <c r="I9" i="5"/>
  <c r="I8" i="5"/>
  <c r="I7" i="5"/>
  <c r="I6" i="5"/>
  <c r="I5" i="5"/>
  <c r="I11" i="4"/>
  <c r="I9" i="4"/>
  <c r="I6" i="4"/>
  <c r="I5" i="4"/>
  <c r="I24" i="3"/>
  <c r="I23" i="3"/>
  <c r="I22" i="3"/>
  <c r="I21" i="3"/>
  <c r="I20" i="3"/>
  <c r="I19" i="3"/>
  <c r="I18" i="3"/>
  <c r="I14" i="3"/>
  <c r="I13" i="3"/>
  <c r="I12" i="3"/>
  <c r="I11" i="3"/>
  <c r="I10" i="3"/>
  <c r="I9" i="3"/>
  <c r="I6" i="3"/>
  <c r="I5" i="3"/>
  <c r="I4" i="3"/>
  <c r="I5" i="2"/>
  <c r="I6" i="2"/>
  <c r="I11" i="2"/>
  <c r="I10" i="2"/>
  <c r="I9" i="2"/>
  <c r="I8" i="2"/>
  <c r="I7" i="2"/>
  <c r="I14" i="2"/>
  <c r="I13" i="2"/>
  <c r="I12" i="2"/>
  <c r="I26" i="2"/>
  <c r="I25" i="2"/>
  <c r="I30" i="2"/>
  <c r="I29" i="2"/>
  <c r="I28" i="2"/>
  <c r="I27" i="2"/>
  <c r="I31" i="2"/>
  <c r="I34" i="2"/>
  <c r="I36" i="2"/>
  <c r="I38" i="2"/>
  <c r="I44" i="1"/>
  <c r="I43" i="1"/>
  <c r="I42" i="1"/>
  <c r="I41" i="1"/>
  <c r="I40" i="1"/>
  <c r="I39" i="1"/>
  <c r="I38" i="1"/>
  <c r="I37" i="1"/>
  <c r="I36" i="1"/>
  <c r="I35" i="1"/>
  <c r="I5" i="1" l="1"/>
  <c r="I7" i="1"/>
  <c r="I9" i="1"/>
  <c r="I10" i="1"/>
  <c r="I11" i="1"/>
  <c r="I13" i="1"/>
  <c r="I15" i="1"/>
  <c r="I16" i="1"/>
  <c r="I19" i="1"/>
  <c r="I18" i="1"/>
  <c r="I21" i="1"/>
  <c r="I26" i="1"/>
  <c r="I25" i="1"/>
  <c r="I23" i="1"/>
  <c r="I28" i="1"/>
  <c r="I30" i="1"/>
  <c r="I32" i="1"/>
  <c r="I46" i="1"/>
  <c r="I47" i="1"/>
  <c r="I48" i="1"/>
  <c r="I49" i="1"/>
  <c r="I57" i="1"/>
  <c r="I58" i="1"/>
  <c r="I51" i="1" l="1"/>
  <c r="P41" i="2"/>
  <c r="O41" i="2"/>
  <c r="N41" i="2"/>
  <c r="M41" i="2"/>
  <c r="P40" i="2"/>
  <c r="O40" i="2"/>
  <c r="N40" i="2"/>
  <c r="M40" i="2"/>
  <c r="P32" i="2"/>
  <c r="O32" i="2"/>
  <c r="N32" i="2"/>
  <c r="M32" i="2"/>
  <c r="P23" i="2"/>
  <c r="O23" i="2"/>
  <c r="N23" i="2"/>
  <c r="M23" i="2"/>
  <c r="P9" i="14" l="1"/>
  <c r="P8" i="14"/>
  <c r="P7" i="14"/>
  <c r="P6" i="14"/>
  <c r="P5" i="14"/>
  <c r="P4" i="14"/>
  <c r="K10" i="14"/>
  <c r="O8" i="14"/>
  <c r="O7" i="14"/>
  <c r="O6" i="14"/>
  <c r="O5" i="14"/>
  <c r="O4" i="14"/>
  <c r="O19" i="7"/>
  <c r="N19" i="7"/>
  <c r="M19" i="7"/>
  <c r="L19" i="7"/>
  <c r="Q15" i="7"/>
  <c r="Q14" i="7"/>
  <c r="Q13" i="7"/>
  <c r="Q12" i="7"/>
  <c r="Q11" i="7"/>
  <c r="Q10" i="7"/>
  <c r="Q9" i="7"/>
  <c r="Q8" i="7"/>
  <c r="Q7" i="7"/>
  <c r="Q5" i="7"/>
  <c r="Q4" i="7"/>
  <c r="O4" i="7"/>
  <c r="N4" i="7"/>
  <c r="M4" i="7"/>
  <c r="L4" i="7"/>
  <c r="N3" i="14"/>
  <c r="N10" i="14" s="1"/>
  <c r="M3" i="14"/>
  <c r="M10" i="14" s="1"/>
  <c r="K3" i="14"/>
  <c r="L3" i="14"/>
  <c r="L10" i="14" s="1"/>
  <c r="P8" i="10"/>
  <c r="O8" i="10"/>
  <c r="N8" i="10"/>
  <c r="M8" i="10"/>
  <c r="M51" i="1"/>
  <c r="P51" i="1"/>
  <c r="O51" i="1"/>
  <c r="N51" i="1"/>
  <c r="H6" i="14" l="1"/>
  <c r="H8" i="14"/>
  <c r="H7" i="14"/>
  <c r="H4" i="14"/>
  <c r="H5" i="14"/>
  <c r="L7" i="9"/>
  <c r="L3" i="13" l="1"/>
  <c r="L4" i="13" s="1"/>
  <c r="J3" i="13"/>
  <c r="J4" i="13" s="1"/>
  <c r="G8" i="14" s="1"/>
  <c r="I3" i="13"/>
  <c r="H3" i="13"/>
  <c r="H4" i="13" s="1"/>
  <c r="E8" i="14" s="1"/>
  <c r="G3" i="13"/>
  <c r="F3" i="13"/>
  <c r="F4" i="13" s="1"/>
  <c r="C8" i="14" s="1"/>
  <c r="E3" i="13"/>
  <c r="L3" i="12"/>
  <c r="J3" i="12"/>
  <c r="I3" i="12"/>
  <c r="I4" i="12" s="1"/>
  <c r="F7" i="14" s="1"/>
  <c r="H3" i="12"/>
  <c r="H4" i="12" s="1"/>
  <c r="E7" i="14" s="1"/>
  <c r="G3" i="12"/>
  <c r="F3" i="12"/>
  <c r="F4" i="12" s="1"/>
  <c r="C7" i="14" s="1"/>
  <c r="E3" i="12"/>
  <c r="J4" i="11"/>
  <c r="K4" i="11"/>
  <c r="I4" i="11"/>
  <c r="H4" i="11"/>
  <c r="G4" i="11"/>
  <c r="F4" i="11"/>
  <c r="K3" i="11"/>
  <c r="J3" i="11"/>
  <c r="J5" i="11" s="1"/>
  <c r="G6" i="14" s="1"/>
  <c r="I3" i="11"/>
  <c r="I5" i="11" s="1"/>
  <c r="F6" i="14" s="1"/>
  <c r="H3" i="11"/>
  <c r="H5" i="11" s="1"/>
  <c r="E6" i="14" s="1"/>
  <c r="G3" i="11"/>
  <c r="F3" i="11"/>
  <c r="F5" i="11" s="1"/>
  <c r="C6" i="14" s="1"/>
  <c r="G5" i="11"/>
  <c r="D6" i="14" s="1"/>
  <c r="K5" i="11"/>
  <c r="L5" i="11"/>
  <c r="E4" i="11"/>
  <c r="E3" i="11"/>
  <c r="E5" i="11" s="1"/>
  <c r="B6" i="14" s="1"/>
  <c r="K7" i="4"/>
  <c r="J7" i="4"/>
  <c r="I7" i="4"/>
  <c r="H7" i="4"/>
  <c r="G7" i="4"/>
  <c r="F7" i="4"/>
  <c r="L5" i="9"/>
  <c r="K5" i="9"/>
  <c r="J5" i="9"/>
  <c r="I5" i="9"/>
  <c r="H5" i="9"/>
  <c r="G5" i="9"/>
  <c r="F5" i="9"/>
  <c r="K4" i="9"/>
  <c r="L4" i="9"/>
  <c r="L3" i="9"/>
  <c r="E25" i="3"/>
  <c r="E15" i="3"/>
  <c r="L7" i="3"/>
  <c r="J7" i="3"/>
  <c r="J4" i="9"/>
  <c r="F4" i="9"/>
  <c r="G4" i="9"/>
  <c r="H4" i="9"/>
  <c r="I4" i="9"/>
  <c r="J3" i="9"/>
  <c r="H3" i="9"/>
  <c r="I3" i="9"/>
  <c r="F3" i="9"/>
  <c r="G3" i="9"/>
  <c r="E6" i="9"/>
  <c r="E5" i="9"/>
  <c r="E4" i="9"/>
  <c r="E3" i="9"/>
  <c r="F9" i="8"/>
  <c r="G9" i="8"/>
  <c r="H9" i="8"/>
  <c r="I9" i="8"/>
  <c r="F8" i="8"/>
  <c r="G8" i="8"/>
  <c r="H8" i="8"/>
  <c r="I8" i="8"/>
  <c r="J7" i="8"/>
  <c r="F7" i="8"/>
  <c r="G7" i="8"/>
  <c r="H7" i="8"/>
  <c r="I7" i="8"/>
  <c r="F6" i="8"/>
  <c r="G6" i="8"/>
  <c r="H6" i="8"/>
  <c r="I6" i="8"/>
  <c r="F5" i="8"/>
  <c r="G5" i="8"/>
  <c r="H5" i="8"/>
  <c r="I5" i="8"/>
  <c r="E5" i="8"/>
  <c r="F4" i="8"/>
  <c r="G4" i="8"/>
  <c r="H4" i="8"/>
  <c r="I4" i="8"/>
  <c r="I3" i="8"/>
  <c r="H3" i="8"/>
  <c r="G3" i="8"/>
  <c r="F3" i="8"/>
  <c r="E9" i="8"/>
  <c r="E8" i="8"/>
  <c r="E7" i="8"/>
  <c r="E6" i="8"/>
  <c r="E4" i="8"/>
  <c r="E3" i="8"/>
  <c r="J3" i="10"/>
  <c r="I3" i="10"/>
  <c r="H3" i="10"/>
  <c r="G3" i="10"/>
  <c r="F3" i="10"/>
  <c r="I4" i="10"/>
  <c r="H4" i="10"/>
  <c r="G4" i="10"/>
  <c r="F4" i="10"/>
  <c r="J5" i="10"/>
  <c r="H5" i="10"/>
  <c r="I5" i="10"/>
  <c r="G5" i="10"/>
  <c r="F5" i="10"/>
  <c r="G7" i="10"/>
  <c r="H7" i="10"/>
  <c r="I7" i="10"/>
  <c r="F7" i="10"/>
  <c r="E7" i="10"/>
  <c r="E5" i="10"/>
  <c r="E4" i="10"/>
  <c r="E3" i="10"/>
  <c r="A8" i="14"/>
  <c r="G4" i="13"/>
  <c r="D8" i="14" s="1"/>
  <c r="I4" i="13"/>
  <c r="F8" i="14" s="1"/>
  <c r="E4" i="13"/>
  <c r="B8" i="14" s="1"/>
  <c r="A7" i="14"/>
  <c r="G4" i="12"/>
  <c r="D7" i="14" s="1"/>
  <c r="J4" i="12"/>
  <c r="G7" i="14" s="1"/>
  <c r="L4" i="12"/>
  <c r="E4" i="12"/>
  <c r="B7" i="14" s="1"/>
  <c r="A6" i="14"/>
  <c r="A5" i="14"/>
  <c r="A4" i="14"/>
  <c r="H3" i="14"/>
  <c r="A3" i="14"/>
  <c r="I7" i="9" l="1"/>
  <c r="F5" i="14" s="1"/>
  <c r="J8" i="10"/>
  <c r="G3" i="14" s="1"/>
  <c r="O3" i="14" s="1"/>
  <c r="H8" i="10"/>
  <c r="E3" i="14" s="1"/>
  <c r="I8" i="10"/>
  <c r="F3" i="14" s="1"/>
  <c r="F8" i="10"/>
  <c r="C3" i="14" s="1"/>
  <c r="G7" i="9"/>
  <c r="D5" i="14" s="1"/>
  <c r="J7" i="9"/>
  <c r="G5" i="14" s="1"/>
  <c r="H7" i="9"/>
  <c r="E5" i="14" s="1"/>
  <c r="F7" i="9"/>
  <c r="C5" i="14" s="1"/>
  <c r="H10" i="14"/>
  <c r="E7" i="9"/>
  <c r="B5" i="14" s="1"/>
  <c r="G8" i="10"/>
  <c r="D3" i="14" s="1"/>
  <c r="E8" i="10"/>
  <c r="B3" i="14" s="1"/>
  <c r="I8" i="14"/>
  <c r="J8" i="14" s="1"/>
  <c r="I7" i="14"/>
  <c r="J7" i="14" s="1"/>
  <c r="I6" i="14"/>
  <c r="J6" i="14" s="1"/>
  <c r="L57" i="1"/>
  <c r="L58" i="1" s="1"/>
  <c r="I5" i="7" s="1"/>
  <c r="O10" i="14" l="1"/>
  <c r="P10" i="14" s="1"/>
  <c r="P3" i="14"/>
  <c r="I3" i="14"/>
  <c r="J3" i="14" s="1"/>
  <c r="I5" i="14"/>
  <c r="J5" i="14" s="1"/>
  <c r="A9" i="7"/>
  <c r="I9" i="7"/>
  <c r="A15" i="7"/>
  <c r="G15" i="7"/>
  <c r="P15" i="7" s="1"/>
  <c r="I15" i="7"/>
  <c r="A14" i="7"/>
  <c r="F14" i="7"/>
  <c r="A13" i="7"/>
  <c r="G13" i="7"/>
  <c r="P13" i="7" s="1"/>
  <c r="I13" i="7"/>
  <c r="A12" i="7"/>
  <c r="G12" i="7"/>
  <c r="P12" i="7" s="1"/>
  <c r="I12" i="7"/>
  <c r="A11" i="7"/>
  <c r="G11" i="7"/>
  <c r="P11" i="7" s="1"/>
  <c r="I11" i="7"/>
  <c r="A10" i="7"/>
  <c r="C10" i="7"/>
  <c r="D10" i="7"/>
  <c r="E10" i="7"/>
  <c r="F10" i="7"/>
  <c r="G10" i="7"/>
  <c r="P10" i="7" s="1"/>
  <c r="I10" i="7"/>
  <c r="A8" i="7"/>
  <c r="G8" i="7"/>
  <c r="P8" i="7" s="1"/>
  <c r="I8" i="7"/>
  <c r="A7" i="7"/>
  <c r="I7" i="7"/>
  <c r="A6" i="7"/>
  <c r="I6" i="7"/>
  <c r="A5" i="7"/>
  <c r="J58" i="1"/>
  <c r="G5" i="7" s="1"/>
  <c r="P5" i="7" s="1"/>
  <c r="F5" i="7"/>
  <c r="H58" i="1"/>
  <c r="E5" i="7" s="1"/>
  <c r="G58" i="1"/>
  <c r="D5" i="7" s="1"/>
  <c r="F58" i="1"/>
  <c r="C5" i="7" s="1"/>
  <c r="E58" i="1"/>
  <c r="B5" i="7" s="1"/>
  <c r="A4" i="7"/>
  <c r="I4" i="7"/>
  <c r="J15" i="3"/>
  <c r="J40" i="2"/>
  <c r="J51" i="1"/>
  <c r="G4" i="7" s="1"/>
  <c r="P4" i="7" s="1"/>
  <c r="J41" i="2" l="1"/>
  <c r="G6" i="7" s="1"/>
  <c r="P6" i="7" s="1"/>
  <c r="J10" i="8"/>
  <c r="J11" i="8" s="1"/>
  <c r="G4" i="14" s="1"/>
  <c r="G10" i="14" s="1"/>
  <c r="J10" i="7"/>
  <c r="J5" i="7"/>
  <c r="K5" i="7" s="1"/>
  <c r="I19" i="7"/>
  <c r="I25" i="3"/>
  <c r="F8" i="7" s="1"/>
  <c r="J8" i="7" s="1"/>
  <c r="H25" i="3"/>
  <c r="E8" i="7" s="1"/>
  <c r="G25" i="3"/>
  <c r="D8" i="7" s="1"/>
  <c r="F25" i="3"/>
  <c r="C8" i="7" s="1"/>
  <c r="B8" i="7"/>
  <c r="I15" i="3"/>
  <c r="H15" i="3"/>
  <c r="G15" i="3"/>
  <c r="F15" i="3"/>
  <c r="J16" i="3"/>
  <c r="G7" i="7" s="1"/>
  <c r="P7" i="7" s="1"/>
  <c r="G9" i="7"/>
  <c r="P9" i="7" s="1"/>
  <c r="F9" i="7"/>
  <c r="E9" i="7"/>
  <c r="D9" i="7"/>
  <c r="C9" i="7"/>
  <c r="E7" i="4"/>
  <c r="B9" i="7" s="1"/>
  <c r="G23" i="5"/>
  <c r="D13" i="7" s="1"/>
  <c r="I23" i="5"/>
  <c r="F13" i="7" s="1"/>
  <c r="J13" i="7" s="1"/>
  <c r="H23" i="5"/>
  <c r="E13" i="7" s="1"/>
  <c r="F23" i="5"/>
  <c r="C13" i="7" s="1"/>
  <c r="E23" i="5"/>
  <c r="B13" i="7" s="1"/>
  <c r="I17" i="5"/>
  <c r="F12" i="7" s="1"/>
  <c r="J12" i="7" s="1"/>
  <c r="H17" i="5"/>
  <c r="E12" i="7" s="1"/>
  <c r="G17" i="5"/>
  <c r="D12" i="7" s="1"/>
  <c r="F17" i="5"/>
  <c r="C12" i="7" s="1"/>
  <c r="E17" i="5"/>
  <c r="B12" i="7" s="1"/>
  <c r="I11" i="5"/>
  <c r="F11" i="7" s="1"/>
  <c r="J11" i="7" s="1"/>
  <c r="H11" i="5"/>
  <c r="E11" i="7" s="1"/>
  <c r="G11" i="5"/>
  <c r="D11" i="7" s="1"/>
  <c r="F11" i="5"/>
  <c r="C11" i="7" s="1"/>
  <c r="E11" i="5"/>
  <c r="B11" i="7" s="1"/>
  <c r="I14" i="6"/>
  <c r="F15" i="7" s="1"/>
  <c r="J15" i="7" s="1"/>
  <c r="H14" i="6"/>
  <c r="E15" i="7" s="1"/>
  <c r="G14" i="6"/>
  <c r="D15" i="7" s="1"/>
  <c r="F14" i="6"/>
  <c r="C15" i="7" s="1"/>
  <c r="E14" i="6"/>
  <c r="B15" i="7" s="1"/>
  <c r="H11" i="6"/>
  <c r="E14" i="7" s="1"/>
  <c r="G11" i="6"/>
  <c r="D14" i="7" s="1"/>
  <c r="F11" i="6"/>
  <c r="C14" i="7" s="1"/>
  <c r="J11" i="6"/>
  <c r="G14" i="7" s="1"/>
  <c r="P19" i="7" l="1"/>
  <c r="Q19" i="7" s="1"/>
  <c r="Q6" i="7"/>
  <c r="K11" i="7"/>
  <c r="K8" i="7"/>
  <c r="J14" i="7"/>
  <c r="P14" i="7"/>
  <c r="K15" i="7"/>
  <c r="K12" i="7"/>
  <c r="K13" i="7"/>
  <c r="K10" i="7"/>
  <c r="J9" i="7"/>
  <c r="K9" i="7" s="1"/>
  <c r="G19" i="7"/>
  <c r="I7" i="3"/>
  <c r="I16" i="3" s="1"/>
  <c r="F7" i="7" s="1"/>
  <c r="J7" i="7" s="1"/>
  <c r="H7" i="3"/>
  <c r="H16" i="3" s="1"/>
  <c r="E7" i="7" s="1"/>
  <c r="G7" i="3"/>
  <c r="G16" i="3" s="1"/>
  <c r="D7" i="7" s="1"/>
  <c r="F7" i="3"/>
  <c r="F16" i="3" s="1"/>
  <c r="C7" i="7" s="1"/>
  <c r="E7" i="3"/>
  <c r="I40" i="2"/>
  <c r="I10" i="8" s="1"/>
  <c r="I11" i="8" s="1"/>
  <c r="F4" i="14" s="1"/>
  <c r="H40" i="2"/>
  <c r="H10" i="8" s="1"/>
  <c r="H11" i="8" s="1"/>
  <c r="E4" i="14" s="1"/>
  <c r="E10" i="14" s="1"/>
  <c r="G40" i="2"/>
  <c r="G10" i="8" s="1"/>
  <c r="G11" i="8" s="1"/>
  <c r="D4" i="14" s="1"/>
  <c r="D10" i="14" s="1"/>
  <c r="F40" i="2"/>
  <c r="F10" i="8" s="1"/>
  <c r="F11" i="8" s="1"/>
  <c r="C4" i="14" s="1"/>
  <c r="C10" i="14" s="1"/>
  <c r="E40" i="2"/>
  <c r="E10" i="8" s="1"/>
  <c r="E11" i="8" s="1"/>
  <c r="B4" i="14" s="1"/>
  <c r="B10" i="14" s="1"/>
  <c r="I32" i="2"/>
  <c r="H32" i="2"/>
  <c r="G32" i="2"/>
  <c r="F32" i="2"/>
  <c r="E32" i="2"/>
  <c r="I23" i="2"/>
  <c r="H23" i="2"/>
  <c r="G23" i="2"/>
  <c r="F23" i="2"/>
  <c r="E23" i="2"/>
  <c r="J57" i="1"/>
  <c r="H57" i="1"/>
  <c r="G57" i="1"/>
  <c r="F57" i="1"/>
  <c r="E57" i="1"/>
  <c r="F4" i="7"/>
  <c r="J4" i="7" s="1"/>
  <c r="H51" i="1"/>
  <c r="E4" i="7" s="1"/>
  <c r="G51" i="1"/>
  <c r="D4" i="7" s="1"/>
  <c r="F51" i="1"/>
  <c r="C4" i="7" s="1"/>
  <c r="E51" i="1"/>
  <c r="B4" i="7" s="1"/>
  <c r="E11" i="6"/>
  <c r="B14" i="7" s="1"/>
  <c r="E12" i="4"/>
  <c r="B10" i="7" s="1"/>
  <c r="K4" i="7" l="1"/>
  <c r="K14" i="7"/>
  <c r="E16" i="3"/>
  <c r="B7" i="7" s="1"/>
  <c r="K7" i="7" s="1"/>
  <c r="F10" i="14"/>
  <c r="I4" i="14"/>
  <c r="J4" i="14" s="1"/>
  <c r="F41" i="2"/>
  <c r="C6" i="7" s="1"/>
  <c r="C19" i="7" s="1"/>
  <c r="H41" i="2"/>
  <c r="E6" i="7" s="1"/>
  <c r="E19" i="7" s="1"/>
  <c r="G41" i="2"/>
  <c r="D6" i="7" s="1"/>
  <c r="D19" i="7" s="1"/>
  <c r="I41" i="2"/>
  <c r="F6" i="7" s="1"/>
  <c r="E41" i="2"/>
  <c r="B6" i="7" s="1"/>
  <c r="J10" i="14" l="1"/>
  <c r="I10" i="14"/>
  <c r="B19" i="7"/>
  <c r="J6" i="7"/>
  <c r="K6" i="7" s="1"/>
  <c r="F19" i="7"/>
  <c r="J19" i="7" s="1"/>
  <c r="K19" i="7" s="1"/>
</calcChain>
</file>

<file path=xl/comments1.xml><?xml version="1.0" encoding="utf-8"?>
<comments xmlns="http://schemas.openxmlformats.org/spreadsheetml/2006/main">
  <authors>
    <author>alan</author>
  </authors>
  <commentList>
    <comment ref="L4" authorId="0">
      <text>
        <r>
          <rPr>
            <b/>
            <sz val="9"/>
            <color indexed="81"/>
            <rFont val="Tahoma"/>
            <family val="2"/>
          </rPr>
          <t>alan:</t>
        </r>
        <r>
          <rPr>
            <sz val="9"/>
            <color indexed="81"/>
            <rFont val="Tahoma"/>
            <family val="2"/>
          </rPr>
          <t xml:space="preserve">
NHS
</t>
        </r>
      </text>
    </comment>
    <comment ref="L5" authorId="0">
      <text>
        <r>
          <rPr>
            <b/>
            <sz val="9"/>
            <color indexed="81"/>
            <rFont val="Tahoma"/>
            <family val="2"/>
          </rPr>
          <t>alan:</t>
        </r>
        <r>
          <rPr>
            <sz val="9"/>
            <color indexed="81"/>
            <rFont val="Tahoma"/>
            <family val="2"/>
          </rPr>
          <t xml:space="preserve">
NHS
</t>
        </r>
      </text>
    </comment>
    <comment ref="L6" authorId="0">
      <text>
        <r>
          <rPr>
            <b/>
            <sz val="9"/>
            <color indexed="81"/>
            <rFont val="Tahoma"/>
            <family val="2"/>
          </rPr>
          <t>alan:</t>
        </r>
        <r>
          <rPr>
            <sz val="9"/>
            <color indexed="81"/>
            <rFont val="Tahoma"/>
            <family val="2"/>
          </rPr>
          <t xml:space="preserve">
NHS
</t>
        </r>
      </text>
    </comment>
  </commentList>
</comments>
</file>

<file path=xl/comments2.xml><?xml version="1.0" encoding="utf-8"?>
<comments xmlns="http://schemas.openxmlformats.org/spreadsheetml/2006/main">
  <authors>
    <author>alan</author>
  </authors>
  <commentList>
    <comment ref="J5" authorId="0">
      <text>
        <r>
          <rPr>
            <b/>
            <sz val="9"/>
            <color indexed="81"/>
            <rFont val="Tahoma"/>
            <family val="2"/>
          </rPr>
          <t>alan:</t>
        </r>
        <r>
          <rPr>
            <sz val="9"/>
            <color indexed="81"/>
            <rFont val="Tahoma"/>
            <family val="2"/>
          </rPr>
          <t xml:space="preserve">
Sport England
</t>
        </r>
      </text>
    </comment>
    <comment ref="K5" authorId="0">
      <text>
        <r>
          <rPr>
            <b/>
            <sz val="9"/>
            <color indexed="81"/>
            <rFont val="Tahoma"/>
            <family val="2"/>
          </rPr>
          <t>alan:</t>
        </r>
        <r>
          <rPr>
            <sz val="9"/>
            <color indexed="81"/>
            <rFont val="Tahoma"/>
            <family val="2"/>
          </rPr>
          <t xml:space="preserve">
WDC Funding
</t>
        </r>
      </text>
    </comment>
  </commentList>
</comments>
</file>

<file path=xl/sharedStrings.xml><?xml version="1.0" encoding="utf-8"?>
<sst xmlns="http://schemas.openxmlformats.org/spreadsheetml/2006/main" count="843" uniqueCount="411">
  <si>
    <t>Infrastructure Type / Project</t>
  </si>
  <si>
    <t>Project Detail</t>
  </si>
  <si>
    <t>Scheme Grading</t>
  </si>
  <si>
    <t>Total Cost New Estimate</t>
  </si>
  <si>
    <t>Estimate of Funding Type</t>
  </si>
  <si>
    <t>Total CIL / s.106 / s.278</t>
  </si>
  <si>
    <t>Estimate of Other Funding</t>
  </si>
  <si>
    <t xml:space="preserve">Update and Progress </t>
  </si>
  <si>
    <t>CIL</t>
  </si>
  <si>
    <t>s.106</t>
  </si>
  <si>
    <t>s.278</t>
  </si>
  <si>
    <t>PHYSICAL INFRASTRUCTURE</t>
  </si>
  <si>
    <t>Transport: Sustainable Travel Infrastructure (Non Corridor specific)</t>
  </si>
  <si>
    <t>T1</t>
  </si>
  <si>
    <t>Smarter Choices</t>
  </si>
  <si>
    <r>
      <t>Implementation of a range of behavioural measures such as workplace travel plans, sustainable transport packages for new residents, travel awareness campaigns, public transport information, car clubs and car sharing and teleworking, home working and home shopping.</t>
    </r>
    <r>
      <rPr>
        <sz val="8"/>
        <color rgb="FF4BACC6"/>
        <rFont val="Calibri"/>
        <family val="2"/>
        <scheme val="minor"/>
      </rPr>
      <t xml:space="preserve"> </t>
    </r>
  </si>
  <si>
    <t> 1</t>
  </si>
  <si>
    <t>*Travel pack monies agreed in S106 from Southern sites is £350,000 thus far.</t>
  </si>
  <si>
    <t>Transport Infrastructure: A452 Europa Way Corridor</t>
  </si>
  <si>
    <t>T2</t>
  </si>
  <si>
    <t>Refer to appendix A that itemises the infrastructure components that are required for this corridor.</t>
  </si>
  <si>
    <t>£3,000,000 potentially from strategic development proposals in Stratford District</t>
  </si>
  <si>
    <t>Transport Infrastructure: A452 Leamington to Kenilworth Corridor</t>
  </si>
  <si>
    <t>T3</t>
  </si>
  <si>
    <t>Refer to appendix A that itemises the infrastructure component s that are required for this corridor.</t>
  </si>
  <si>
    <t>Highways England , RIS2 and future potential from S278</t>
  </si>
  <si>
    <t>North Leamington Park and ride</t>
  </si>
  <si>
    <t>Transport Infrastructure:  Warwick-Leamington-Lillington (via Emscote Road)</t>
  </si>
  <si>
    <t>T4</t>
  </si>
  <si>
    <t>Includes carriageway improvements and junction improvements</t>
  </si>
  <si>
    <t>Transport Infrastructure: Leamington South (including Tachbrook Road)</t>
  </si>
  <si>
    <t>T5</t>
  </si>
  <si>
    <t>£120,000  from strategic development proposals in Stratford District</t>
  </si>
  <si>
    <t>*Note- all items within this Locality to be subject to a WCC SEP bid for finance.</t>
  </si>
  <si>
    <t>Transport Infrastructure: Warwick Town Centre to Heathcote via Gallows Hill</t>
  </si>
  <si>
    <t>T6</t>
  </si>
  <si>
    <t xml:space="preserve"> Specific road improvements – (two lanes to both Banbury Road and Gallows Hill).</t>
  </si>
  <si>
    <t>£180,000 from strategic development in Stratford District</t>
  </si>
  <si>
    <t>Transport Infrastructure: Warwick Town Centre to Leamington (via Myton Road)</t>
  </si>
  <si>
    <t>T7</t>
  </si>
  <si>
    <t>Details in Europa Way and Warwick Town Centre to Heathcote via Gallows Hill corridors</t>
  </si>
  <si>
    <t>Transport Infrastructure: A429 Coventry Road, Warwick</t>
  </si>
  <si>
    <t>T8</t>
  </si>
  <si>
    <t>Transport Infrastructure: A425 Birmingham Road, Warwick</t>
  </si>
  <si>
    <t>T9</t>
  </si>
  <si>
    <t>A46/A425/A4177 Birmingham Road ‘Stanks Island’</t>
  </si>
  <si>
    <t>T10</t>
  </si>
  <si>
    <t>Transport Infrastructure: Strategic corridor improvements</t>
  </si>
  <si>
    <t>T11</t>
  </si>
  <si>
    <t>M40 Motorway Traffic Management and A46 Expressway Upgrade to improve linkages with M5 and M6</t>
  </si>
  <si>
    <t>Provision of Smart Motorways between J14 and J15 of the M40</t>
  </si>
  <si>
    <t>n/a</t>
  </si>
  <si>
    <t>S106 contributions from strategic development in Stratford District</t>
  </si>
  <si>
    <t>T12</t>
  </si>
  <si>
    <t>Transport Infrastructure: Sub-regional Employment Site</t>
  </si>
  <si>
    <t>T14</t>
  </si>
  <si>
    <t>Transport Infrastructure Associated with Sub-regional employment site</t>
  </si>
  <si>
    <t xml:space="preserve"> The recently approved planning application at Whitely South incorporates the delivery of the infrastructure set out below.</t>
  </si>
  <si>
    <t>• New junction on A45 between Festival and Toll Bar islands including bridge over A45 to link site with Jaguar Whitley Business Park (Coventry)</t>
  </si>
  <si>
    <t>• New access road within the site to link the two zones (east of Baginton and south of Middlemarch Business Park).</t>
  </si>
  <si>
    <t>• New roads within the Jaguar Whitley Business Park (Coventry)</t>
  </si>
  <si>
    <t>• Improvements to capacity of Festival island (Coventry) and the A46/Stoneleigh Road junction</t>
  </si>
  <si>
    <t>• Enhancement to Stivichall bypass/London Road bypass junction</t>
  </si>
  <si>
    <t>• New roundabout at junction of Bubbenhall and Stoneleigh Roads.</t>
  </si>
  <si>
    <t>• New bus route with high quality infrastructure and frequent services between Coventry City Centre and site.</t>
  </si>
  <si>
    <t>• Extensive improvements to off-site footpaths and cycleway links.</t>
  </si>
  <si>
    <t>• Measures to restrict traffic from the site entering/exiting along Rowley Road/Bubbenhall Road.</t>
  </si>
  <si>
    <t>It should be noted that the South of Whitely application does not cover the total that is allocated in the Local Plan for employment purposes and further requirements (and consequently additional contributions may be sought / forthcoming).</t>
  </si>
  <si>
    <t>Transport Infrastructure Total</t>
  </si>
  <si>
    <t>Telecommunications</t>
  </si>
  <si>
    <t>Refer to appendix 1</t>
  </si>
  <si>
    <t>Utilities: Electric and Gas</t>
  </si>
  <si>
    <t xml:space="preserve">Refer to appendix 1 </t>
  </si>
  <si>
    <t>Utilities: Water and Sewage</t>
  </si>
  <si>
    <t>Refer to Appendix 1</t>
  </si>
  <si>
    <t>Utilities: Waste</t>
  </si>
  <si>
    <t>W1</t>
  </si>
  <si>
    <t>Household Waste and Recycling</t>
  </si>
  <si>
    <t>Redesign of existing household recycling facilities to accommodate population increase.</t>
  </si>
  <si>
    <t> 2</t>
  </si>
  <si>
    <t>Waste: Sub Total</t>
  </si>
  <si>
    <t>SOCIAL INFRASTRUCTURE</t>
  </si>
  <si>
    <t>Education: Primary Schools</t>
  </si>
  <si>
    <t>E1a</t>
  </si>
  <si>
    <t>New Primary Schools</t>
  </si>
  <si>
    <t>Heathcote Primary School (1 x 2 form)</t>
  </si>
  <si>
    <t>Forward funded by WCC in advance of S106 receipts – school to be a free school academy run by the Community Academies Trust.</t>
  </si>
  <si>
    <t>E1b</t>
  </si>
  <si>
    <t>Grove Farm (Oakley Grove) Primary School (1 x 1 form)</t>
  </si>
  <si>
    <t>£3.400,000</t>
  </si>
  <si>
    <t>Expect this to be provided as part of the Free School initiative. Probable forward funding by the Education Funding Agency.</t>
  </si>
  <si>
    <t>E1c</t>
  </si>
  <si>
    <t>Myton / West of Europa Way (1 x 2 form)</t>
  </si>
  <si>
    <r>
      <t>Expect this to be provided as part of the Free School initiative. Probable forward funding by the Education Funding Agency.</t>
    </r>
    <r>
      <rPr>
        <sz val="8"/>
        <color theme="1"/>
        <rFont val="Verdana"/>
        <family val="2"/>
      </rPr>
      <t xml:space="preserve"> Assumed existing S106 contributions will cover this </t>
    </r>
  </si>
  <si>
    <t>E1d</t>
  </si>
  <si>
    <t>Whitnash East / South Sydenham (1x 1 form)</t>
  </si>
  <si>
    <t>Will be funded as a free school if required</t>
  </si>
  <si>
    <t>E1e</t>
  </si>
  <si>
    <t>Thickthorn school (1x1 form)   - located at Thickthorn.</t>
  </si>
  <si>
    <t>E1f</t>
  </si>
  <si>
    <t>New primary Schools</t>
  </si>
  <si>
    <t>New Primary Schools (Asps)</t>
  </si>
  <si>
    <t>Asps’ obligation reserves land for a primary school, one form entry plus pre-school; 1.1 acres and primary school funding package.</t>
  </si>
  <si>
    <t>Any additional costs to be funded by the EFA.</t>
  </si>
  <si>
    <t>E2a</t>
  </si>
  <si>
    <t>Expansion of existing schools (Whitnash)</t>
  </si>
  <si>
    <t>Whitnash Primary School – 0.5 form entry additional capacity</t>
  </si>
  <si>
    <t>E2b</t>
  </si>
  <si>
    <t>Expansion of existing school (Barford)</t>
  </si>
  <si>
    <t>Development of additional capacity at Barford Primary School</t>
  </si>
  <si>
    <t>Expansion of existing school (Budbrooke)</t>
  </si>
  <si>
    <t>Budbrooke to be expanded from 1.5 form entry to 2 form entry to cater for additional demand in respect of new allocations in the vicinity(Hampton Magna / Hatton Park)</t>
  </si>
  <si>
    <t>E3</t>
  </si>
  <si>
    <t xml:space="preserve">Village schools </t>
  </si>
  <si>
    <t>• Bishops Tachbrook</t>
  </si>
  <si>
    <t>• Cubbington</t>
  </si>
  <si>
    <t>• Budbrooke</t>
  </si>
  <si>
    <t>• Lapworth</t>
  </si>
  <si>
    <t>• Radford Semele</t>
  </si>
  <si>
    <t>• Burton Green</t>
  </si>
  <si>
    <t>• All Saint’s Leek Wootton</t>
  </si>
  <si>
    <t>Primary Schools - Sub Total</t>
  </si>
  <si>
    <t>Education: Secondary Schools</t>
  </si>
  <si>
    <t>E4</t>
  </si>
  <si>
    <t>South of Warwick: Southern Sites</t>
  </si>
  <si>
    <t>See above</t>
  </si>
  <si>
    <t>To be quantified</t>
  </si>
  <si>
    <t>E5</t>
  </si>
  <si>
    <t>Whitnash East</t>
  </si>
  <si>
    <t>Expansion of Campion School</t>
  </si>
  <si>
    <t>E6</t>
  </si>
  <si>
    <t xml:space="preserve">Kenilworth </t>
  </si>
  <si>
    <t>There is an aspiration for Kenilworth School to relocate both of the existing school sites on to one new site at Southcrest farm.</t>
  </si>
  <si>
    <t>Note: - A significant contribution may come from existing school site land sales.</t>
  </si>
  <si>
    <t>E7</t>
  </si>
  <si>
    <t>Kings Hill Allocation</t>
  </si>
  <si>
    <t>As site proceeds to 4000 dwelling capacity (beyond plan period /2000 threshold) land should be reserved to cover the possibility of a new ‘all-through’ primary / secondary school and Special Educational needs facilities.</t>
  </si>
  <si>
    <t>E8</t>
  </si>
  <si>
    <t>North of Milverton / Blackdown / Stoneleigh Road allocations</t>
  </si>
  <si>
    <t>Expansion of existing school provision, possibly North Leamington and / or The Trinity School</t>
  </si>
  <si>
    <t>E9</t>
  </si>
  <si>
    <t>Other Sites</t>
  </si>
  <si>
    <t> To be quantified</t>
  </si>
  <si>
    <t>Secondary Schools Sub Total</t>
  </si>
  <si>
    <t>E10</t>
  </si>
  <si>
    <t>District-wide facilities</t>
  </si>
  <si>
    <t>Contribution to improvement and expansion of existing facilities – details to be confirmed</t>
  </si>
  <si>
    <t>Education: Special Educational Needs Provision</t>
  </si>
  <si>
    <t>E11</t>
  </si>
  <si>
    <t>School Transport</t>
  </si>
  <si>
    <t>E12</t>
  </si>
  <si>
    <t>Contribution to school transport</t>
  </si>
  <si>
    <t>Education Other : Sub Total</t>
  </si>
  <si>
    <t>Health: Acute and Community Health Services</t>
  </si>
  <si>
    <t>H1</t>
  </si>
  <si>
    <t>Warwick Hospital</t>
  </si>
  <si>
    <t xml:space="preserve">First ward block at the Warwick Hospital site – the main provider of acute hospital services. </t>
  </si>
  <si>
    <t>SDC</t>
  </si>
  <si>
    <t>H2</t>
  </si>
  <si>
    <t>Additional outpatient, diagnostic, treatment and in-patient facilities, including hubs for community health care teams at Warwick and Stratford Hospitals - it is recognised that the first New Ward Block and Stratford Hospital projects will not fully meet the healthcare demand associated with the new population growth projections and we will require additional infrastructure to deliver future acute and community healthcare requirements on a sustainable basis</t>
  </si>
  <si>
    <t>H3</t>
  </si>
  <si>
    <t>Stratford Hospital</t>
  </si>
  <si>
    <t>A new hospital at our Stratford Hospital site including outpatient, diagnostic, treatment and inpatient facilities and a hub for community healthcare teams. (Target completion for Phase 1 by Autumn 2015).This is  integral to enabling additional capacity at Warwick Hospital</t>
  </si>
  <si>
    <t>Health – Hospital Sub Total</t>
  </si>
  <si>
    <t>Health: GP Services</t>
  </si>
  <si>
    <t>H4</t>
  </si>
  <si>
    <t>Warwick: Southern Sites</t>
  </si>
  <si>
    <t>A new 5 GP medical centre to be provided land at Myton/ West of Europa Way</t>
  </si>
  <si>
    <t>*Site being identified through detailed through detailed planning negotiations.</t>
  </si>
  <si>
    <t>H5</t>
  </si>
  <si>
    <t>Warwick Gates medical centre</t>
  </si>
  <si>
    <t>Expansion / additional works to improve existing medical centre</t>
  </si>
  <si>
    <t>Note £113,000 of S106 finance will fund these additional works to the existing surgery at Warwick Gates</t>
  </si>
  <si>
    <t>H6</t>
  </si>
  <si>
    <t>Kenilworth</t>
  </si>
  <si>
    <t>Expanded medical facilities to meet the needs of additional development.</t>
  </si>
  <si>
    <t>H7</t>
  </si>
  <si>
    <t>Whitnash / Sydenham / Radford Semele</t>
  </si>
  <si>
    <t>Expansion of existing medical centre - potentially Croft Medical Centre</t>
  </si>
  <si>
    <t>H8</t>
  </si>
  <si>
    <t>Lillington / Cubbington</t>
  </si>
  <si>
    <t>Extension to Cubbington Road Surgery</t>
  </si>
  <si>
    <t>H9</t>
  </si>
  <si>
    <t xml:space="preserve">Urban Sites </t>
  </si>
  <si>
    <t>Combining of existing practices</t>
  </si>
  <si>
    <t>Health - GP Sub Total</t>
  </si>
  <si>
    <t>Indoor Sports Facilities: Sports Halls and Swimming Pools</t>
  </si>
  <si>
    <t>ISF1</t>
  </si>
  <si>
    <t>Phase1 (Newbold Comyn and St Nicholas centres)- £12,000,000</t>
  </si>
  <si>
    <t>Cultural Facilities: Library Services</t>
  </si>
  <si>
    <t>CU1</t>
  </si>
  <si>
    <t>Contributions to Library Service</t>
  </si>
  <si>
    <t>IT and stock purchases to support growth in population.</t>
  </si>
  <si>
    <t>Cultural Facilities: Arts and Culture</t>
  </si>
  <si>
    <t>CU2</t>
  </si>
  <si>
    <t>Kenilworth Public Service Centre and Community Theatre</t>
  </si>
  <si>
    <t>Provide new public service centre along with a community theatre in line with the proposals consulted on for the Kenilworth Town Plan</t>
  </si>
  <si>
    <t>Emergency Services</t>
  </si>
  <si>
    <t>ES1</t>
  </si>
  <si>
    <t>Police: Custody Suite</t>
  </si>
  <si>
    <t>12 additional cells needed</t>
  </si>
  <si>
    <t>Police: Safer Neighbourhood Team Police Office</t>
  </si>
  <si>
    <t>Additional offices at Europa Way</t>
  </si>
  <si>
    <t>Additional office at Lower Heathcote Farm</t>
  </si>
  <si>
    <t>Additional office at Thickthorn</t>
  </si>
  <si>
    <t>ES2d</t>
  </si>
  <si>
    <t>Police: Safer Neighbourhood Team Police Office at the Asps</t>
  </si>
  <si>
    <t>Additional office at Asps plus £188,000 for fitting out etc  to be delivered by developers (agreed in legal obligations)</t>
  </si>
  <si>
    <r>
      <t>Additional office at Asps plus fitting out met in Asps obligation</t>
    </r>
    <r>
      <rPr>
        <sz val="8"/>
        <color rgb="FFE36C0A"/>
        <rFont val="Verdana"/>
        <family val="2"/>
      </rPr>
      <t>.</t>
    </r>
  </si>
  <si>
    <t>ES3</t>
  </si>
  <si>
    <t>Other police equipment and costs</t>
  </si>
  <si>
    <t>A range of other “CIL Compliant” costs including vehicles, communications technology and surveillance equipment, training, uniform and personal equipment</t>
  </si>
  <si>
    <t>ES4</t>
  </si>
  <si>
    <t>Ambulance Service</t>
  </si>
  <si>
    <t>The service has undertaken a recent premises review.  They have no further premises requirements during the Plan Period</t>
  </si>
  <si>
    <t>N/A</t>
  </si>
  <si>
    <t>Community Facilities</t>
  </si>
  <si>
    <t>CF1</t>
  </si>
  <si>
    <t xml:space="preserve">Warwick: Southern Sites Community Centre </t>
  </si>
  <si>
    <t>New Community Centre, including 1 year start-up costs</t>
  </si>
  <si>
    <t>South of Harbury Lane Community Centre</t>
  </si>
  <si>
    <t>CF2</t>
  </si>
  <si>
    <t>Kenilworth: Thickthorn Community Centre</t>
  </si>
  <si>
    <t>Village Infrastructure</t>
  </si>
  <si>
    <t>V1</t>
  </si>
  <si>
    <t>The proposed housing allocations for the growth villages will require (over and above any educational requirements) associated infrastructure investments. For example this could include facilities for teenagers; sport and recreation facilities; improved community halls; allotments;  nursery provision; local road improvements etc.</t>
  </si>
  <si>
    <t>GREEN INFRASTRUCTURE</t>
  </si>
  <si>
    <t>Country parks and Strategic Green Infrastructure</t>
  </si>
  <si>
    <t>GI1</t>
  </si>
  <si>
    <t>Tach Brook Country Park</t>
  </si>
  <si>
    <t>62.5 hectare Country Park to north side of Tach Brook providing a separation and recreational space between Bishops Tachbrook and proposed new development to the south of Harbury Lane.  Include pedestrian and cycle access, links to wider countryside, and ecological areas.  Costs include maintenance and management for 13 years.</t>
  </si>
  <si>
    <t>GI2</t>
  </si>
  <si>
    <t>Kenilworth / Crackley Country Park</t>
  </si>
  <si>
    <t>Delivery of this may be subject to prioritisation of available CIL resources later in the plan period.</t>
  </si>
  <si>
    <t>GI3</t>
  </si>
  <si>
    <t xml:space="preserve">Arden Landscape Enhancement </t>
  </si>
  <si>
    <t>Enhancements to Hay Wood, hedgerows, enhancement of historic parkland at Wroxall Abbey, improved access, new wetland and heathland habitats.  Costs include maintenance and management for 13 years</t>
  </si>
  <si>
    <t>Delivery of this may be subject to prioritisation of available CIL resources later in the plan period</t>
  </si>
  <si>
    <t>Whitely South</t>
  </si>
  <si>
    <t>Provision of a country park</t>
  </si>
  <si>
    <t>GI4</t>
  </si>
  <si>
    <t>River Leam Tree Planting</t>
  </si>
  <si>
    <t>New tree planting opportunities, enhancement of river environment, improved access.  Will assist with flood alleviation. Costs include maintenance and management for 13 years</t>
  </si>
  <si>
    <t>GI5</t>
  </si>
  <si>
    <t>Biodiversity Maintenance</t>
  </si>
  <si>
    <t>Green Infrastructure Total</t>
  </si>
  <si>
    <t>GI6</t>
  </si>
  <si>
    <t>Improvements to Destination and District scale parks</t>
  </si>
  <si>
    <r>
      <t xml:space="preserve">Improvements to the District parks which have a key strategic role in the provision of open space in </t>
    </r>
    <r>
      <rPr>
        <sz val="8"/>
        <color theme="1"/>
        <rFont val="Verdana"/>
        <family val="2"/>
      </rPr>
      <t>the District. This includes footpath improvements</t>
    </r>
  </si>
  <si>
    <t>*£730,994 set out in Southern sites S106’s thus far</t>
  </si>
  <si>
    <t>GI7</t>
  </si>
  <si>
    <t>Neighbourhood and Local Green Spaces</t>
  </si>
  <si>
    <t>Provision of new open space, play areas, allotments and other local green infrastructure (and enhancements of existing) in line with the Green Space Supplementary Planning Guidance.  To be specified in planning applications</t>
  </si>
  <si>
    <t>*Being specified in planning applications - £140,000 for play equipment in Southern sites S106’S thus far</t>
  </si>
  <si>
    <t>GI8</t>
  </si>
  <si>
    <t>Open Space Maintenance</t>
  </si>
  <si>
    <t>Maintenance agreements to cover costs for 13 years.</t>
  </si>
  <si>
    <t>*Normally calculated at point the open space is adopted using formula x 13 years</t>
  </si>
  <si>
    <t>GI9</t>
  </si>
  <si>
    <t>Footpath connections</t>
  </si>
  <si>
    <t>Enhance links in to countryside from new developments and beyond. To be specified in planning applications</t>
  </si>
  <si>
    <t>Public rights of way enhancement at the Asps</t>
  </si>
  <si>
    <t>Playing Pitches</t>
  </si>
  <si>
    <t>Football Pitches</t>
  </si>
  <si>
    <t>Requirement for 5 additional full size pitches and 4 mini pitches across the District</t>
  </si>
  <si>
    <t>Cricket  Pitches</t>
  </si>
  <si>
    <t>Expansion of club infrastructure to increase adult cricket by 5 teams and 9 additional junior teams</t>
  </si>
  <si>
    <t>Rugby  Pitches</t>
  </si>
  <si>
    <t>Expansion of club infrastructure to accommodate  additional adult team, 3 additional junior teams and 3 additional midi team</t>
  </si>
  <si>
    <t>Hockey Pitches</t>
  </si>
  <si>
    <t>Additional demand for hockey by 5 teams, which could be accommodated on existing stock. However, the stock of artificial grass pitches will need renewing during the plan period.</t>
  </si>
  <si>
    <t>Monitoring Fees</t>
  </si>
  <si>
    <t>M1</t>
  </si>
  <si>
    <t>S106 and CIL Monitoring</t>
  </si>
  <si>
    <r>
      <t xml:space="preserve">Resource to </t>
    </r>
    <r>
      <rPr>
        <sz val="8"/>
        <color theme="1"/>
        <rFont val="Verdana"/>
        <family val="2"/>
      </rPr>
      <t>manage and monitor Section.106  and  CIL for10 years</t>
    </r>
  </si>
  <si>
    <t>Implementation Phase</t>
  </si>
  <si>
    <t>Education : 0-5 Provision</t>
  </si>
  <si>
    <t>Open Space</t>
  </si>
  <si>
    <t>Early 2017-2022</t>
  </si>
  <si>
    <t>Early to medium 2017-2027</t>
  </si>
  <si>
    <t>??</t>
  </si>
  <si>
    <t>Early 2017- 2022</t>
  </si>
  <si>
    <t>Early 2017 onwards</t>
  </si>
  <si>
    <t>Kings Hill Community Centre / hall</t>
  </si>
  <si>
    <t>CF3</t>
  </si>
  <si>
    <t>To be delivered within arrangements related to planning permission.</t>
  </si>
  <si>
    <t>TBC</t>
  </si>
  <si>
    <t>.</t>
  </si>
  <si>
    <t>Emscote road works, Princes drive junction may be recipients of SEP bid finance</t>
  </si>
  <si>
    <t>Includes carriageway and junction improvements as well as the provision of a park and ride facility and cycle route enhancements K2L. Includes cost of dualling of A452.</t>
  </si>
  <si>
    <t>Cycle and Bus Priority Measures for the A452 Corridor (Kenilworth to Leamington)</t>
  </si>
  <si>
    <t>Multi modal improvements Includes carriageway improvements and junction improvements to the following : Emscote Rd / Greville Road, Princess Drive/ Warwick New Road, A445/ Lillington Avenue/ Lillington Road.</t>
  </si>
  <si>
    <t>Multi modal improvements,Includes carriageway improvements and junction improvements to Princes Drive / Park Road, Bath Street Gyratory,Adelaide Road/ Avenue Road, Dormer Place/ Adelaide Road.</t>
  </si>
  <si>
    <t>Sydenham Drive / Radford Road potential widening</t>
  </si>
  <si>
    <t>Myton Road Roundabout - synchronisation of signaling system</t>
  </si>
  <si>
    <t>Potential for funding from SEP / Growth Deal Bid</t>
  </si>
  <si>
    <t>Coventry Road / Spinney Hill Roundabout</t>
  </si>
  <si>
    <t>Transport Infrastructure: Kenilworth Locality Improvements</t>
  </si>
  <si>
    <t>Including improvements to Kenilworth Gyratory,A45/ Kenilworth Road,A429 / Stoneleigh Road/ Gibbett Hill Road.</t>
  </si>
  <si>
    <t> </t>
  </si>
  <si>
    <t>Note nominal contribution to A45/ Kenilworth Road and A429 Stoneleigh Road/ Gibbet Hill Road yet  to be identified</t>
  </si>
  <si>
    <t>Stoneleigh Road / A46/ Dalehouse Ln/ Stoneleigh Rd</t>
  </si>
  <si>
    <t xml:space="preserve"> growth deal</t>
  </si>
  <si>
    <t>Dft funding transferred from A45/ A429</t>
  </si>
  <si>
    <t>Transport Infrastructure: Town Centre Strategies</t>
  </si>
  <si>
    <t>Town Centre Strategies, Leamington Spa, Warwick, Kenilworth</t>
  </si>
  <si>
    <t>£2 M Leamington Spa, £2M Warwick, £1M Kenilworth</t>
  </si>
  <si>
    <t>Improvements to Priory Road Smith Street and St Nicholas Church Street</t>
  </si>
  <si>
    <t>Castle Hill Gyratory Signals</t>
  </si>
  <si>
    <t>Transport Infrastructure: A46 to Cubbington</t>
  </si>
  <si>
    <t>Bericote Rd / Stoneleigh Rd, Kenilworth Road /Westhill Roiad, A445/Sandy Lane</t>
  </si>
  <si>
    <t>Confirmation of assignation to CIL / S106 yet to be confimed by County Highways</t>
  </si>
  <si>
    <t>Cycling,bus priority measures and other sustainable transport schemes not specified in Appendix B of the 2016 STA</t>
  </si>
  <si>
    <t>T16</t>
  </si>
  <si>
    <t>Major carriageway and junction improvements (including pedestrian and cycleway provision / connectivity). Includes Europa Way Corridor parts 1 and 2, Europa , Myton Road Roundabout, Shires Retail Park Roundabout, Grey's Mallory Roundabout.</t>
  </si>
  <si>
    <t>Unspecified expansion to primary and secondary schools</t>
  </si>
  <si>
    <t> £2,500,000</t>
  </si>
  <si>
    <t>GI10</t>
  </si>
  <si>
    <t>GI11</t>
  </si>
  <si>
    <t>GI12</t>
  </si>
  <si>
    <t>GI13</t>
  </si>
  <si>
    <t>ES2a</t>
  </si>
  <si>
    <t>ES2b</t>
  </si>
  <si>
    <t>ES2c</t>
  </si>
  <si>
    <t>E1g</t>
  </si>
  <si>
    <t>Other Committed Funding</t>
  </si>
  <si>
    <t>Other Potential Funding</t>
  </si>
  <si>
    <t>Growth Deal bid secured.</t>
  </si>
  <si>
    <t xml:space="preserve"> from SEP</t>
  </si>
  <si>
    <t>from WCC Corporate Growth Fund</t>
  </si>
  <si>
    <t>Kings Hill Allocation - (based on 2000 dwellings) 1x 2 form entries.  Note: Education planning requires consideration for requirements across the entire proposed site i.e. 4000 dwellings and discussions with developers have been on this basis)</t>
  </si>
  <si>
    <t xml:space="preserve">No additional requirement. The provision of additional capacity as set out in E1, E2 and E3, combined with displacing children out of priority area means that the proposals for new development in villages can be met at the following schools:
</t>
  </si>
  <si>
    <t>South of Warwick Sites (overview)</t>
  </si>
  <si>
    <t>Emergency Services Total</t>
  </si>
  <si>
    <t xml:space="preserve">Community Facilities Total </t>
  </si>
  <si>
    <t>IDP Total</t>
  </si>
  <si>
    <t>Country Park to the north of Kenilworth. Mitigation for HS2 proposals.  Potential to link with future any proposals for University of Warwick.  Include pedestrian and cycle access, links to wider countryside, and ecological areas.  Costs include maintenance and management for 13 years</t>
  </si>
  <si>
    <t>Playing Pitches Total</t>
  </si>
  <si>
    <t>Total funding</t>
  </si>
  <si>
    <t>Funding gap</t>
  </si>
  <si>
    <t>The Local Plan evidence base highlights that WDC Local Plan growth is not the trigger for major improvements to the strategic motorway network. These capacity concerns will have to be addressed before the end of the Plan period. The precise identification and costing of any improvements is yet to be determined and there is potential for any scheme(s) to be  predominantly financed / delivered by HE/ DfT</t>
  </si>
  <si>
    <t>*Location to be adjacent Myton School details being developed through master planning arrangements.  Exact location yet to be determined</t>
  </si>
  <si>
    <t xml:space="preserve">It is the aspiration of WCC that all new primary schools will have pre-school provision on site, either run by the school itself or by a private provider. This cannot be guaranteed however as the Free Schools agenda rolls out and WCC have less control. WCC will continue to seek pre-school contributions from developers to ensure a sufficient supply of pre-school provision. </t>
  </si>
  <si>
    <t>*Delivered but forward funded – money recouped from WDC/SDC developer contributions.
£6,000,000  overall available from S106 agreements in Warwick District thus far
£977,000 to go to acute healthcare from the Asps
Gallows Hill will deliver £476,550 for acute healthcare provision
Note above figures are incorporated in the overall WDC S106 total</t>
  </si>
  <si>
    <t>Development underway –anticipated completion 2017
CIL apportionment  to be shared with Stratford District Council</t>
  </si>
  <si>
    <t>The Ambulance Trust is keen to work with Developers to support the provision of defibrillators.
WCC supports requests for the provision of defibrillators on all new public buildings either through direct provision of the payment of a financial contribution. (Approx cost per defib is £1,500)</t>
  </si>
  <si>
    <t xml:space="preserve">The County Council does not currently have plans to deliver new library provision. 
Financial contributions are requested for all new developments of more than 24 dwellings to ensure that the service is able to provide appropriate stock as well as delivering targeted promotions. </t>
  </si>
  <si>
    <t>£1,000,000  assumed from sale of current Talisman theatre site</t>
  </si>
  <si>
    <t>Phase 2 – (Abbey Fields / Castle Farm)</t>
  </si>
  <si>
    <t>Education Total</t>
  </si>
  <si>
    <t>Health Total</t>
  </si>
  <si>
    <t>Indoor Sports Total</t>
  </si>
  <si>
    <t>Cultural Facilities Total</t>
  </si>
  <si>
    <t>Open Spaces Total</t>
  </si>
  <si>
    <t>Monitoring Total</t>
  </si>
  <si>
    <t>Utilities Total</t>
  </si>
  <si>
    <t xml:space="preserve">Current Government Policy means that this school will be delivered as a Free School.
Land will be available to support the provision of a 2 form entry primary school.
The school will only be brought forward when demand dictates. </t>
  </si>
  <si>
    <t>This site will only be brought forward if demand requires. 
Potential issues re access to site. Linked to purchase of land currently occupied by Campion School. 
Planning application not yet submitted so no secured site linked with a planning permission and associated S106 agreement</t>
  </si>
  <si>
    <t>The school is now admitting up to 2 Forms of entry on an informal basis when demand is required.
It is still planned to formally expand the school moving forward but this is currently on hold.</t>
  </si>
  <si>
    <t>WCC worked with the Coventry Diocesan Board of Education to enable St Peter's to admit up to 1 form of entry throughout the school.
The build delivered by the DBE but funded by WCC in advance of S106 receipt.</t>
  </si>
  <si>
    <t>No further action will be taken until a Reserved Matters application is submitted.
Agreement about the location of the school site will be required.
Masterplan discussions underway - early stages</t>
  </si>
  <si>
    <t>Update and Progress - September 2017</t>
  </si>
  <si>
    <t>The school has opened to pupils September 2017. 
Initially opening at 1 form of entry but will expand to 2FE when demand requires. Currently admitting in Year 1 and Reception. 
There is a private provider day care facility on site (Polka Dot)
The build has been forward funded by WCC in advance of S106 income receipt.
The school will be sponsored by The Communities Academy Trust which currently manages a number of schools in Warwickshire and Staffordshire. Locally the Trust sponsor Woodloes Primary School</t>
  </si>
  <si>
    <t xml:space="preserve">Estimated pupil yield for 4000 dwellings suggests the need for up to 5 forms of entry at primary school age. The pattern of provision is still to be determined although The proposed primary eductaion solution for Kings Hill is for the provision of 2 x 2FE primary schools with one of those schools on a site capacble of expansion to 3FE if required. Discussions have taken place with Coventry City Council to ensure we don’t over provide places and put existing schools at risk. Discussions have confirmed that there is no surplus capacity of school places in the neighbouring part of Coventry.  Pre-app discussions contunue to help inform master planning.
New primary school provision will be required reasonably early on in development. </t>
  </si>
  <si>
    <t xml:space="preserve">Budbrooke Primary School is now managed by the Community Academies Trust. Budbrooke Primary is on a large enough site to support expansion to 2 forms of entry. 
Expansion will only be considered once there is a recognised need. This is to ensure sustainability. 
Expansion will not be required until growth in housing locally. </t>
  </si>
  <si>
    <t xml:space="preserve">Cubbington, Radford Semele and Lapworth Schools don't lend themselves to expansion.
Bishops Tachbrook possibly could expand but the grwoth locally would not support an additional form of entry.
All Saints Primary School at Leek Wootton have expressed an interest in expansion. Proposed growth locally does not require expansion and any potential S106 income would be unlikely to support the cost of the required build. 
A number of existing S106s require funds towards the provision of additional school places as a contribution towards the cost of home to school transport. This is in recognition that the local schools can't be expanded and so children will have to travel out of the area to access a school place. </t>
  </si>
  <si>
    <t>The delivery of additional secondary school places will be delivered through a phased approach. The first phase will see the expansion of Campion School and discussions are taking place between the Academy and the Local Authority. Phase 2 is likely to see the provision of a new free school on reserved land. We are aware that The Trinity School has expressed an interest in changing their existing offer and this will be a consideration. The first phase of provision of new secondary school places will be through the first expansion of Campion School.
Initial discussions continue with the school and additional places should be available from September 2019.</t>
  </si>
  <si>
    <t xml:space="preserve">The exact delivery of additional places is still to be determined.
Any new school will be a free school as per current Government policy.
Additional provision at this location forms part of the wider strategy for ensuring a sufficient supply of school places.
</t>
  </si>
  <si>
    <t xml:space="preserve"> First phase expansion due by 2019</t>
  </si>
  <si>
    <t>Development of an all through (11-18) Kenilworth School in place of the current split site Kenilworth School should not solely be funded by Developer contributions as the scheme is not the result of increased pupil numbers. The proposed growth within Kenilworth Town requires the need for expansion of provision at Kenilworth School.  The proposed development at Kings Hill will require its own secondary provision. Discussions contnue around the reloaction and expansion of Kenilworth School.</t>
  </si>
  <si>
    <t xml:space="preserve">The provision of 4,000 homes will require a minimum of 5 form of entry for education purposes. 
Proposed development at Westwood Heath will also require the provision of additional capacity and this could see the need for 6 or 7 forms of entry in total at secondary age. 
Discussions are taking place with the developers but the need for on-site secondary provision is agreed. 
Provision will need to be funded from developer contributions and possible forward funding from EFA as part of the provision of free schools.
It is likely that the new school will also support the provision of school places for growth in the Westwood Heath area. 
On-going pre app discussions continue with all interested parties. </t>
  </si>
  <si>
    <t>Situation to be kept under review as growth in the area unfolds</t>
  </si>
  <si>
    <t>Funds collected to support necessary adaptations to enable pupils to attend schools of their choice as identified in their Education Health and Care Plan. 
This is likley to see adaptations to mainstream schools rather than necessarily expansion of existing special schools.</t>
  </si>
  <si>
    <t>WCC will continue to seek contributions towards the provision of school transport where believed to be justifiable.
This could be because it is not possible to expand the local primary school or because pupils have to travel more than the statutory distance to secure secondary places.</t>
  </si>
  <si>
    <t>*£2,046,720 identified in Southern sites S106’s- the majority of the land required.
Negotiations regarding Severn Trent land underway.
Report due to November Executive regarding procurement of design consultant</t>
  </si>
  <si>
    <t xml:space="preserve">Originally WCC were looking at two  x 1 form entry primary schools. This would have seen one school capacable of admitting up to 210 pupils at Thickthorn and a second school of the same size elsewhere within the growth area of Kenilowrth, possibly at Southcreast Farm
The new school (s) would be free schools and the Education Funding Agency are not supportive of 1FE schools.
Thought will now need to be refocussed to the provision of one x 2FE primary school within the Kenilworth growth area. 
There is minimal spare capacity within Kenilworth primary schools so a new school will be required early in the housing delivery phase. </t>
  </si>
  <si>
    <t>Medium 2023-2027</t>
  </si>
  <si>
    <t>Late 2028 and beyond</t>
  </si>
  <si>
    <t>E2c</t>
  </si>
  <si>
    <t xml:space="preserve">Improvements to sports hall and swimming pools
</t>
  </si>
  <si>
    <t>Scoping for Phase 2 likely to start late 2017, until scoping completed costs are indicative only</t>
  </si>
  <si>
    <t>The Playing Pitch Strategy will be refreshed and an update provided in the Autumn of 2018</t>
  </si>
  <si>
    <t xml:space="preserve">A project board has been convened to ensure that the phased development of the Corridor is co-ordinated, effective and minimises disruption.
First phase of the works are the access works to Gallows Hill and Heathcote Farm developments funded through S278.  This is likely to last 10 months
Phase 2 is scheduled to be works related to the Catesby scheme, again funded through S278.  
</t>
  </si>
  <si>
    <t>Transport &amp; Utilities 2017-22 Total</t>
  </si>
  <si>
    <t>Education 2017-22  Total</t>
  </si>
  <si>
    <t>Health &amp; Emergency Services 2017-22 Total</t>
  </si>
  <si>
    <t>IDP Total 2017-2022</t>
  </si>
  <si>
    <t>Early 2017-2022 and onwards throughout plan period</t>
  </si>
  <si>
    <t>Indoor Sports &amp; Culture 2017-2022 Total</t>
  </si>
  <si>
    <t>Open Spaces &amp; Sports Pitches 2017-2022 Total</t>
  </si>
  <si>
    <t>Community Facilities &amp; Monitoring 2017-2022 Total</t>
  </si>
  <si>
    <t>S106 agreed</t>
  </si>
  <si>
    <t>S106 Rec'd</t>
  </si>
  <si>
    <t>Funding secured</t>
  </si>
  <si>
    <t>T3a</t>
  </si>
  <si>
    <t>T17</t>
  </si>
  <si>
    <t>T12a</t>
  </si>
  <si>
    <t xml:space="preserve">CIL agreed </t>
  </si>
  <si>
    <t>S278 agreed</t>
  </si>
  <si>
    <t>T15a</t>
  </si>
  <si>
    <t>T15b</t>
  </si>
  <si>
    <t>T15c</t>
  </si>
  <si>
    <t>GI14</t>
  </si>
  <si>
    <t>T99</t>
  </si>
  <si>
    <t>S106 recd</t>
  </si>
  <si>
    <t>S278</t>
  </si>
  <si>
    <t>Strategic, non-specific infrastructure contributions</t>
  </si>
  <si>
    <t>Committed Funding</t>
  </si>
  <si>
    <t>Total</t>
  </si>
  <si>
    <t>First phase of works completed and refurbished Newbold Comyn open, St Nicholas imminent.  Second phase due for completion in Spring 2018</t>
  </si>
  <si>
    <t>Check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</si>
</sst>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8" formatCode="&quot;£&quot;#,##0.00;[Red]\-&quot;£&quot;#,##0.00"/>
    <numFmt numFmtId="164" formatCode="&quot;£&quot;#,##0.00"/>
    <numFmt numFmtId="165" formatCode="&quot;£&quot;#,##0"/>
  </numFmts>
  <fonts count="27" x14ac:knownFonts="1">
    <font>
      <sz val="11"/>
      <color theme="1"/>
      <name val="Calibri"/>
      <family val="2"/>
      <scheme val="minor"/>
    </font>
    <font>
      <b/>
      <sz val="11"/>
      <color theme="1"/>
      <name val="Calibri"/>
      <family val="2"/>
      <scheme val="minor"/>
    </font>
    <font>
      <b/>
      <sz val="8"/>
      <color rgb="FF000000"/>
      <name val="Verdana"/>
      <family val="2"/>
    </font>
    <font>
      <b/>
      <sz val="12"/>
      <color rgb="FF000000"/>
      <name val="Verdana"/>
      <family val="2"/>
    </font>
    <font>
      <sz val="8"/>
      <color rgb="FF000000"/>
      <name val="Calibri"/>
      <family val="2"/>
      <scheme val="minor"/>
    </font>
    <font>
      <sz val="8"/>
      <color rgb="FF4BACC6"/>
      <name val="Calibri"/>
      <family val="2"/>
      <scheme val="minor"/>
    </font>
    <font>
      <sz val="8"/>
      <color theme="1"/>
      <name val="Calibri"/>
      <family val="2"/>
      <scheme val="minor"/>
    </font>
    <font>
      <strike/>
      <sz val="8"/>
      <color rgb="FF000000"/>
      <name val="Calibri"/>
      <family val="2"/>
      <scheme val="minor"/>
    </font>
    <font>
      <sz val="8"/>
      <color rgb="FFFF0000"/>
      <name val="Calibri"/>
      <family val="2"/>
      <scheme val="minor"/>
    </font>
    <font>
      <strike/>
      <sz val="8"/>
      <color rgb="FFFF0000"/>
      <name val="Calibri"/>
      <family val="2"/>
      <scheme val="minor"/>
    </font>
    <font>
      <sz val="8"/>
      <color rgb="FF000000"/>
      <name val="Verdana"/>
      <family val="2"/>
    </font>
    <font>
      <sz val="8"/>
      <color theme="1"/>
      <name val="Verdana"/>
      <family val="2"/>
    </font>
    <font>
      <b/>
      <sz val="10"/>
      <color rgb="FF000000"/>
      <name val="Verdana"/>
      <family val="2"/>
    </font>
    <font>
      <b/>
      <sz val="10"/>
      <color theme="1"/>
      <name val="Verdana"/>
      <family val="2"/>
    </font>
    <font>
      <sz val="8"/>
      <color rgb="FFE36C0A"/>
      <name val="Verdana"/>
      <family val="2"/>
    </font>
    <font>
      <sz val="8"/>
      <color rgb="FFFF0000"/>
      <name val="Verdana"/>
      <family val="2"/>
    </font>
    <font>
      <sz val="8"/>
      <color rgb="FF4BACC6"/>
      <name val="Verdana"/>
      <family val="2"/>
    </font>
    <font>
      <b/>
      <sz val="8"/>
      <color theme="1"/>
      <name val="Verdana"/>
      <family val="2"/>
    </font>
    <font>
      <sz val="8"/>
      <name val="Calibri"/>
      <family val="2"/>
      <scheme val="minor"/>
    </font>
    <font>
      <sz val="9"/>
      <color theme="1"/>
      <name val="Verdana"/>
      <family val="2"/>
    </font>
    <font>
      <sz val="10"/>
      <color theme="1"/>
      <name val="Verdana"/>
      <family val="2"/>
    </font>
    <font>
      <b/>
      <sz val="9"/>
      <color rgb="FF000000"/>
      <name val="Verdana"/>
      <family val="2"/>
    </font>
    <font>
      <sz val="11"/>
      <color theme="1"/>
      <name val="Verdana"/>
      <family val="2"/>
    </font>
    <font>
      <b/>
      <sz val="11"/>
      <color theme="1"/>
      <name val="Verdana"/>
      <family val="2"/>
    </font>
    <font>
      <sz val="8"/>
      <name val="Verdana"/>
      <family val="2"/>
    </font>
    <font>
      <sz val="9"/>
      <color indexed="81"/>
      <name val="Tahoma"/>
      <family val="2"/>
    </font>
    <font>
      <b/>
      <sz val="9"/>
      <color indexed="81"/>
      <name val="Tahoma"/>
      <family val="2"/>
    </font>
  </fonts>
  <fills count="20">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1A0C7"/>
        <bgColor indexed="64"/>
      </patternFill>
    </fill>
    <fill>
      <patternFill patternType="solid">
        <fgColor rgb="FFFFFFFF"/>
        <bgColor indexed="64"/>
      </patternFill>
    </fill>
    <fill>
      <patternFill patternType="solid">
        <fgColor rgb="FF8DB3E2"/>
        <bgColor indexed="64"/>
      </patternFill>
    </fill>
    <fill>
      <patternFill patternType="solid">
        <fgColor rgb="FF92D050"/>
        <bgColor indexed="64"/>
      </patternFill>
    </fill>
    <fill>
      <patternFill patternType="solid">
        <fgColor rgb="FF8DB4E2"/>
        <bgColor indexed="64"/>
      </patternFill>
    </fill>
    <fill>
      <patternFill patternType="solid">
        <fgColor rgb="FFB2A1C7"/>
        <bgColor indexed="64"/>
      </patternFill>
    </fill>
    <fill>
      <patternFill patternType="solid">
        <fgColor theme="0" tint="-0.499984740745262"/>
        <bgColor indexed="64"/>
      </patternFill>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34998626667073579"/>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ashDotDot">
        <color indexed="64"/>
      </bottom>
      <diagonal/>
    </border>
    <border>
      <left/>
      <right style="medium">
        <color indexed="64"/>
      </right>
      <top style="medium">
        <color indexed="64"/>
      </top>
      <bottom style="dashDotDot">
        <color indexed="64"/>
      </bottom>
      <diagonal/>
    </border>
    <border>
      <left style="medium">
        <color indexed="64"/>
      </left>
      <right style="medium">
        <color indexed="64"/>
      </right>
      <top style="dashDotDot">
        <color indexed="64"/>
      </top>
      <bottom style="dashDotDot">
        <color indexed="64"/>
      </bottom>
      <diagonal/>
    </border>
    <border>
      <left style="medium">
        <color indexed="64"/>
      </left>
      <right/>
      <top/>
      <bottom style="dashDotDot">
        <color indexed="64"/>
      </bottom>
      <diagonal/>
    </border>
    <border>
      <left/>
      <right style="medium">
        <color indexed="64"/>
      </right>
      <top/>
      <bottom style="dashDotDot">
        <color indexed="64"/>
      </bottom>
      <diagonal/>
    </border>
    <border>
      <left style="medium">
        <color indexed="64"/>
      </left>
      <right/>
      <top style="dashDotDot">
        <color indexed="64"/>
      </top>
      <bottom style="dashDotDot">
        <color indexed="64"/>
      </bottom>
      <diagonal/>
    </border>
    <border>
      <left/>
      <right style="medium">
        <color indexed="64"/>
      </right>
      <top style="dashDotDot">
        <color indexed="64"/>
      </top>
      <bottom style="dashDot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dashDotDot">
        <color indexed="64"/>
      </bottom>
      <diagonal/>
    </border>
    <border>
      <left style="dotted">
        <color indexed="64"/>
      </left>
      <right style="dotted">
        <color indexed="64"/>
      </right>
      <top style="medium">
        <color indexed="64"/>
      </top>
      <bottom style="dashDotDot">
        <color indexed="64"/>
      </bottom>
      <diagonal/>
    </border>
    <border>
      <left style="dotted">
        <color indexed="64"/>
      </left>
      <right style="medium">
        <color indexed="64"/>
      </right>
      <top style="medium">
        <color indexed="64"/>
      </top>
      <bottom style="dashDotDot">
        <color indexed="64"/>
      </bottom>
      <diagonal/>
    </border>
    <border>
      <left style="medium">
        <color indexed="64"/>
      </left>
      <right style="dotted">
        <color indexed="64"/>
      </right>
      <top style="dashDotDot">
        <color indexed="64"/>
      </top>
      <bottom style="dashDotDot">
        <color indexed="64"/>
      </bottom>
      <diagonal/>
    </border>
    <border>
      <left style="dotted">
        <color indexed="64"/>
      </left>
      <right style="dotted">
        <color indexed="64"/>
      </right>
      <top style="dashDotDot">
        <color indexed="64"/>
      </top>
      <bottom style="dashDotDot">
        <color indexed="64"/>
      </bottom>
      <diagonal/>
    </border>
    <border>
      <left style="dotted">
        <color indexed="64"/>
      </left>
      <right style="medium">
        <color indexed="64"/>
      </right>
      <top style="dashDotDot">
        <color indexed="64"/>
      </top>
      <bottom style="dashDotDot">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dashDotDot">
        <color indexed="64"/>
      </bottom>
      <diagonal/>
    </border>
    <border>
      <left style="dotted">
        <color indexed="64"/>
      </left>
      <right style="dotted">
        <color indexed="64"/>
      </right>
      <top/>
      <bottom style="dashDotDot">
        <color indexed="64"/>
      </bottom>
      <diagonal/>
    </border>
    <border>
      <left style="dotted">
        <color indexed="64"/>
      </left>
      <right style="medium">
        <color indexed="64"/>
      </right>
      <top/>
      <bottom style="dashDotDot">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medium">
        <color indexed="64"/>
      </top>
      <bottom style="dashDotDot">
        <color indexed="64"/>
      </bottom>
      <diagonal/>
    </border>
    <border>
      <left style="dotted">
        <color indexed="64"/>
      </left>
      <right/>
      <top style="dashDotDot">
        <color indexed="64"/>
      </top>
      <bottom style="dashDotDot">
        <color indexed="64"/>
      </bottom>
      <diagonal/>
    </border>
    <border>
      <left style="dotted">
        <color indexed="64"/>
      </left>
      <right/>
      <top/>
      <bottom/>
      <diagonal/>
    </border>
    <border>
      <left style="dotted">
        <color indexed="64"/>
      </left>
      <right/>
      <top/>
      <bottom style="dashDotDot">
        <color indexed="64"/>
      </bottom>
      <diagonal/>
    </border>
    <border>
      <left style="dotted">
        <color indexed="64"/>
      </left>
      <right/>
      <top/>
      <bottom style="medium">
        <color indexed="64"/>
      </bottom>
      <diagonal/>
    </border>
    <border>
      <left/>
      <right style="dotted">
        <color indexed="64"/>
      </right>
      <top style="medium">
        <color indexed="64"/>
      </top>
      <bottom style="dashDotDot">
        <color indexed="64"/>
      </bottom>
      <diagonal/>
    </border>
    <border>
      <left/>
      <right style="dotted">
        <color indexed="64"/>
      </right>
      <top style="dashDotDot">
        <color indexed="64"/>
      </top>
      <bottom style="dashDotDot">
        <color indexed="64"/>
      </bottom>
      <diagonal/>
    </border>
    <border>
      <left/>
      <right style="dotted">
        <color indexed="64"/>
      </right>
      <top/>
      <bottom/>
      <diagonal/>
    </border>
    <border>
      <left/>
      <right style="dotted">
        <color indexed="64"/>
      </right>
      <top/>
      <bottom style="dashDotDot">
        <color indexed="64"/>
      </bottom>
      <diagonal/>
    </border>
    <border>
      <left/>
      <right style="dotted">
        <color indexed="64"/>
      </right>
      <top/>
      <bottom style="medium">
        <color indexed="64"/>
      </bottom>
      <diagonal/>
    </border>
    <border>
      <left style="medium">
        <color indexed="64"/>
      </left>
      <right/>
      <top style="dashDotDot">
        <color indexed="64"/>
      </top>
      <bottom style="medium">
        <color indexed="64"/>
      </bottom>
      <diagonal/>
    </border>
    <border>
      <left style="medium">
        <color indexed="64"/>
      </left>
      <right style="medium">
        <color indexed="64"/>
      </right>
      <top style="medium">
        <color indexed="64"/>
      </top>
      <bottom style="dashDotDot">
        <color indexed="64"/>
      </bottom>
      <diagonal/>
    </border>
    <border>
      <left/>
      <right/>
      <top style="medium">
        <color indexed="64"/>
      </top>
      <bottom style="dashDotDot">
        <color indexed="64"/>
      </bottom>
      <diagonal/>
    </border>
  </borders>
  <cellStyleXfs count="1">
    <xf numFmtId="0" fontId="0" fillId="0" borderId="0"/>
  </cellStyleXfs>
  <cellXfs count="787">
    <xf numFmtId="0" fontId="0" fillId="0" borderId="0" xfId="0"/>
    <xf numFmtId="0" fontId="4" fillId="5" borderId="4" xfId="0" applyFont="1" applyFill="1" applyBorder="1" applyAlignment="1">
      <alignment vertical="center" wrapText="1"/>
    </xf>
    <xf numFmtId="0" fontId="4" fillId="7" borderId="4" xfId="0" applyFont="1" applyFill="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top" wrapText="1"/>
    </xf>
    <xf numFmtId="0" fontId="10" fillId="3" borderId="4" xfId="0" applyFont="1" applyFill="1" applyBorder="1" applyAlignment="1">
      <alignment vertical="center" wrapText="1"/>
    </xf>
    <xf numFmtId="0" fontId="10" fillId="0" borderId="8" xfId="0" applyFont="1" applyBorder="1" applyAlignment="1">
      <alignment vertical="center" wrapText="1"/>
    </xf>
    <xf numFmtId="0" fontId="11" fillId="0" borderId="8" xfId="0" applyFont="1" applyBorder="1" applyAlignment="1">
      <alignment vertical="center" wrapText="1"/>
    </xf>
    <xf numFmtId="0" fontId="10" fillId="3" borderId="3" xfId="0" applyFont="1" applyFill="1" applyBorder="1" applyAlignment="1">
      <alignment vertical="center" wrapText="1"/>
    </xf>
    <xf numFmtId="0" fontId="11" fillId="0" borderId="7" xfId="0" applyFont="1" applyBorder="1" applyAlignment="1">
      <alignment vertical="center" wrapText="1"/>
    </xf>
    <xf numFmtId="0" fontId="4" fillId="7" borderId="2" xfId="0" applyFont="1" applyFill="1" applyBorder="1" applyAlignment="1">
      <alignment vertical="center" wrapText="1"/>
    </xf>
    <xf numFmtId="0" fontId="6" fillId="0" borderId="2" xfId="0" applyFont="1" applyBorder="1" applyAlignment="1">
      <alignment vertical="center" wrapText="1"/>
    </xf>
    <xf numFmtId="0" fontId="10" fillId="0" borderId="5" xfId="0" applyFont="1" applyBorder="1" applyAlignment="1">
      <alignment vertical="center" wrapText="1"/>
    </xf>
    <xf numFmtId="0" fontId="10" fillId="3" borderId="3" xfId="0" applyFont="1" applyFill="1" applyBorder="1" applyAlignment="1">
      <alignment vertical="center" wrapText="1"/>
    </xf>
    <xf numFmtId="0" fontId="10" fillId="3" borderId="2" xfId="0" applyFont="1" applyFill="1" applyBorder="1" applyAlignment="1">
      <alignment vertical="center" wrapText="1"/>
    </xf>
    <xf numFmtId="0" fontId="10" fillId="3" borderId="4" xfId="0" applyFont="1" applyFill="1" applyBorder="1" applyAlignment="1">
      <alignment vertical="center" wrapText="1"/>
    </xf>
    <xf numFmtId="0" fontId="4" fillId="11" borderId="8" xfId="0" applyFont="1" applyFill="1" applyBorder="1" applyAlignment="1">
      <alignment vertical="center" wrapText="1"/>
    </xf>
    <xf numFmtId="0" fontId="6" fillId="11" borderId="7" xfId="0" applyFont="1" applyFill="1" applyBorder="1" applyAlignment="1">
      <alignment vertical="center" wrapText="1"/>
    </xf>
    <xf numFmtId="0" fontId="4" fillId="11" borderId="8" xfId="0" applyFont="1" applyFill="1" applyBorder="1" applyAlignment="1">
      <alignment horizontal="right" vertical="center" wrapText="1"/>
    </xf>
    <xf numFmtId="6" fontId="4" fillId="11" borderId="8" xfId="0" applyNumberFormat="1" applyFont="1" applyFill="1" applyBorder="1" applyAlignment="1">
      <alignment vertical="center" wrapText="1"/>
    </xf>
    <xf numFmtId="0" fontId="6" fillId="11" borderId="8" xfId="0" applyFont="1" applyFill="1" applyBorder="1" applyAlignment="1">
      <alignment vertical="center" wrapText="1"/>
    </xf>
    <xf numFmtId="6" fontId="4" fillId="11" borderId="8" xfId="0" applyNumberFormat="1" applyFont="1" applyFill="1" applyBorder="1" applyAlignment="1">
      <alignment horizontal="right" vertical="center" wrapText="1"/>
    </xf>
    <xf numFmtId="0" fontId="0" fillId="11" borderId="8" xfId="0" applyFill="1" applyBorder="1" applyAlignment="1">
      <alignment vertical="top" wrapText="1"/>
    </xf>
    <xf numFmtId="6" fontId="2" fillId="11" borderId="8" xfId="0" applyNumberFormat="1" applyFont="1" applyFill="1" applyBorder="1" applyAlignment="1">
      <alignment vertical="center" wrapText="1"/>
    </xf>
    <xf numFmtId="0" fontId="10" fillId="11" borderId="8" xfId="0" applyFont="1" applyFill="1" applyBorder="1" applyAlignment="1">
      <alignment vertical="center" wrapText="1"/>
    </xf>
    <xf numFmtId="0" fontId="11" fillId="11" borderId="8" xfId="0" applyFont="1" applyFill="1" applyBorder="1" applyAlignment="1">
      <alignment vertical="center" wrapText="1"/>
    </xf>
    <xf numFmtId="6" fontId="10" fillId="11" borderId="8" xfId="0" applyNumberFormat="1" applyFont="1" applyFill="1" applyBorder="1" applyAlignment="1">
      <alignment horizontal="right" vertical="center" wrapText="1"/>
    </xf>
    <xf numFmtId="0" fontId="10" fillId="11" borderId="8" xfId="0" applyFont="1" applyFill="1" applyBorder="1" applyAlignment="1">
      <alignment horizontal="right" vertical="center" wrapText="1"/>
    </xf>
    <xf numFmtId="6" fontId="2" fillId="11" borderId="8" xfId="0" applyNumberFormat="1" applyFont="1" applyFill="1" applyBorder="1" applyAlignment="1">
      <alignment horizontal="right" vertical="center" wrapText="1"/>
    </xf>
    <xf numFmtId="0" fontId="2" fillId="11" borderId="8" xfId="0" applyFont="1" applyFill="1" applyBorder="1" applyAlignment="1">
      <alignment horizontal="right" vertical="center" wrapText="1"/>
    </xf>
    <xf numFmtId="0" fontId="2" fillId="11" borderId="8" xfId="0" applyFont="1" applyFill="1" applyBorder="1" applyAlignment="1">
      <alignment vertical="center" wrapText="1"/>
    </xf>
    <xf numFmtId="0" fontId="10" fillId="11" borderId="7" xfId="0" applyFont="1" applyFill="1" applyBorder="1" applyAlignment="1">
      <alignment vertical="center" wrapText="1"/>
    </xf>
    <xf numFmtId="6" fontId="10" fillId="11" borderId="8" xfId="0" applyNumberFormat="1" applyFont="1" applyFill="1" applyBorder="1" applyAlignment="1">
      <alignment vertical="center" wrapText="1"/>
    </xf>
    <xf numFmtId="6" fontId="17" fillId="11" borderId="8" xfId="0" applyNumberFormat="1" applyFont="1" applyFill="1" applyBorder="1" applyAlignment="1">
      <alignment horizontal="right" vertical="center" wrapText="1"/>
    </xf>
    <xf numFmtId="0" fontId="11" fillId="11" borderId="7" xfId="0" applyFont="1" applyFill="1" applyBorder="1" applyAlignment="1">
      <alignment vertical="center" wrapText="1"/>
    </xf>
    <xf numFmtId="6" fontId="10" fillId="11" borderId="7" xfId="0" applyNumberFormat="1" applyFont="1" applyFill="1" applyBorder="1" applyAlignment="1">
      <alignment vertical="center" wrapText="1"/>
    </xf>
    <xf numFmtId="0" fontId="10" fillId="3" borderId="1" xfId="0" applyFont="1" applyFill="1" applyBorder="1" applyAlignment="1">
      <alignment vertical="center" wrapText="1"/>
    </xf>
    <xf numFmtId="0" fontId="10" fillId="11" borderId="2" xfId="0" applyFont="1" applyFill="1" applyBorder="1" applyAlignment="1">
      <alignment vertical="center" wrapText="1"/>
    </xf>
    <xf numFmtId="6" fontId="10" fillId="11" borderId="2" xfId="0" applyNumberFormat="1" applyFont="1" applyFill="1" applyBorder="1" applyAlignment="1">
      <alignment horizontal="right" vertical="center" wrapText="1"/>
    </xf>
    <xf numFmtId="0" fontId="11" fillId="11" borderId="1" xfId="0" applyFont="1" applyFill="1" applyBorder="1" applyAlignment="1">
      <alignment vertical="center" wrapText="1"/>
    </xf>
    <xf numFmtId="0" fontId="11" fillId="11" borderId="5" xfId="0" applyFont="1" applyFill="1" applyBorder="1" applyAlignment="1">
      <alignment vertical="center" wrapText="1"/>
    </xf>
    <xf numFmtId="0" fontId="10" fillId="11" borderId="5" xfId="0" applyFont="1" applyFill="1" applyBorder="1" applyAlignment="1">
      <alignment vertical="center" wrapText="1"/>
    </xf>
    <xf numFmtId="0" fontId="10" fillId="11" borderId="5" xfId="0" applyFont="1" applyFill="1" applyBorder="1" applyAlignment="1">
      <alignment horizontal="right" vertical="center" wrapText="1"/>
    </xf>
    <xf numFmtId="0" fontId="2" fillId="11" borderId="5" xfId="0" applyFont="1" applyFill="1" applyBorder="1" applyAlignment="1">
      <alignment vertical="center" wrapText="1"/>
    </xf>
    <xf numFmtId="6" fontId="2" fillId="11" borderId="5" xfId="0" applyNumberFormat="1" applyFont="1" applyFill="1" applyBorder="1" applyAlignment="1">
      <alignment vertical="center" wrapText="1"/>
    </xf>
    <xf numFmtId="0" fontId="2" fillId="11" borderId="5" xfId="0" applyFont="1" applyFill="1" applyBorder="1" applyAlignment="1">
      <alignment horizontal="right" vertical="center" wrapText="1"/>
    </xf>
    <xf numFmtId="0" fontId="6" fillId="11" borderId="2" xfId="0" applyFont="1" applyFill="1" applyBorder="1" applyAlignment="1">
      <alignment vertical="center" wrapText="1"/>
    </xf>
    <xf numFmtId="0" fontId="6" fillId="11" borderId="2" xfId="0" applyFont="1" applyFill="1" applyBorder="1" applyAlignment="1">
      <alignment horizontal="right" vertical="center" wrapText="1"/>
    </xf>
    <xf numFmtId="0" fontId="0" fillId="0" borderId="12" xfId="0" applyBorder="1"/>
    <xf numFmtId="0" fontId="0" fillId="0" borderId="6" xfId="0" applyBorder="1"/>
    <xf numFmtId="0" fontId="3" fillId="4" borderId="10"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4" xfId="0" applyFont="1" applyFill="1" applyBorder="1" applyAlignment="1">
      <alignment horizontal="left" vertical="center" wrapText="1"/>
    </xf>
    <xf numFmtId="6" fontId="10" fillId="11" borderId="5" xfId="0" applyNumberFormat="1" applyFont="1" applyFill="1" applyBorder="1" applyAlignment="1">
      <alignment horizontal="right" vertical="center" wrapText="1"/>
    </xf>
    <xf numFmtId="0" fontId="4" fillId="11" borderId="8" xfId="0" applyFont="1" applyFill="1" applyBorder="1" applyAlignment="1">
      <alignment vertical="center" wrapText="1"/>
    </xf>
    <xf numFmtId="0" fontId="6" fillId="0" borderId="7" xfId="0" applyFont="1" applyBorder="1" applyAlignment="1">
      <alignment vertical="top"/>
    </xf>
    <xf numFmtId="0" fontId="6" fillId="0" borderId="1" xfId="0" applyFont="1" applyBorder="1" applyAlignment="1">
      <alignment vertical="top"/>
    </xf>
    <xf numFmtId="0" fontId="6" fillId="13" borderId="4" xfId="0" applyFont="1" applyFill="1" applyBorder="1" applyAlignment="1">
      <alignment horizontal="left" vertical="top"/>
    </xf>
    <xf numFmtId="0" fontId="6" fillId="13" borderId="4" xfId="0" applyFont="1" applyFill="1" applyBorder="1" applyAlignment="1">
      <alignment vertical="top"/>
    </xf>
    <xf numFmtId="0" fontId="6" fillId="0" borderId="1" xfId="0" applyFont="1" applyBorder="1" applyAlignment="1">
      <alignment vertical="center"/>
    </xf>
    <xf numFmtId="0" fontId="6" fillId="0" borderId="7" xfId="0" applyFont="1" applyBorder="1" applyAlignment="1">
      <alignment vertical="center"/>
    </xf>
    <xf numFmtId="0" fontId="10" fillId="3" borderId="4" xfId="0" applyFont="1" applyFill="1" applyBorder="1" applyAlignment="1">
      <alignment vertical="center" wrapText="1"/>
    </xf>
    <xf numFmtId="0" fontId="10" fillId="11" borderId="8" xfId="0" applyFont="1" applyFill="1" applyBorder="1" applyAlignment="1">
      <alignment vertical="center" wrapText="1"/>
    </xf>
    <xf numFmtId="6" fontId="10" fillId="11" borderId="8" xfId="0" applyNumberFormat="1" applyFont="1" applyFill="1" applyBorder="1" applyAlignment="1">
      <alignment horizontal="right" vertical="center" wrapText="1"/>
    </xf>
    <xf numFmtId="0" fontId="6" fillId="0" borderId="1" xfId="0" applyFont="1" applyBorder="1" applyAlignment="1">
      <alignment horizontal="left" vertical="center"/>
    </xf>
    <xf numFmtId="0" fontId="6" fillId="11" borderId="1" xfId="0" applyFont="1" applyFill="1" applyBorder="1" applyAlignment="1">
      <alignment horizontal="left" vertical="center"/>
    </xf>
    <xf numFmtId="0" fontId="6" fillId="11" borderId="2" xfId="0" applyFont="1" applyFill="1" applyBorder="1" applyAlignment="1">
      <alignment horizontal="left" vertical="center"/>
    </xf>
    <xf numFmtId="0" fontId="10" fillId="11" borderId="10" xfId="0" applyFont="1" applyFill="1" applyBorder="1" applyAlignment="1">
      <alignment vertical="center" wrapText="1"/>
    </xf>
    <xf numFmtId="0" fontId="6" fillId="0" borderId="4" xfId="0" applyFont="1" applyBorder="1" applyAlignment="1">
      <alignment vertical="center"/>
    </xf>
    <xf numFmtId="0" fontId="0" fillId="11" borderId="11" xfId="0" applyFill="1" applyBorder="1" applyAlignment="1">
      <alignment vertical="top" wrapText="1"/>
    </xf>
    <xf numFmtId="0" fontId="0" fillId="11" borderId="8" xfId="0" applyFill="1" applyBorder="1" applyAlignment="1">
      <alignment vertical="top" wrapText="1"/>
    </xf>
    <xf numFmtId="0" fontId="4" fillId="7" borderId="4" xfId="0" applyFont="1" applyFill="1" applyBorder="1" applyAlignment="1">
      <alignment vertical="center" wrapText="1"/>
    </xf>
    <xf numFmtId="0" fontId="4" fillId="11" borderId="8" xfId="0" applyFont="1" applyFill="1" applyBorder="1" applyAlignment="1">
      <alignment vertical="center" wrapText="1"/>
    </xf>
    <xf numFmtId="0" fontId="4" fillId="0" borderId="8" xfId="0" applyFont="1" applyBorder="1" applyAlignment="1">
      <alignment vertical="center" wrapText="1"/>
    </xf>
    <xf numFmtId="0" fontId="4" fillId="11" borderId="11" xfId="0" applyFont="1" applyFill="1" applyBorder="1" applyAlignment="1">
      <alignment vertical="center" wrapText="1"/>
    </xf>
    <xf numFmtId="0" fontId="4" fillId="11" borderId="8"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4" fillId="11" borderId="8" xfId="0" applyFont="1" applyFill="1" applyBorder="1" applyAlignment="1">
      <alignment vertical="center" wrapText="1"/>
    </xf>
    <xf numFmtId="0" fontId="4" fillId="11" borderId="5" xfId="0" applyFont="1" applyFill="1" applyBorder="1" applyAlignment="1">
      <alignment vertical="center" wrapText="1"/>
    </xf>
    <xf numFmtId="0" fontId="6" fillId="0" borderId="6" xfId="0" applyFont="1" applyBorder="1" applyAlignment="1">
      <alignment vertical="center" wrapText="1"/>
    </xf>
    <xf numFmtId="6" fontId="6" fillId="11" borderId="2" xfId="0" applyNumberFormat="1" applyFont="1" applyFill="1" applyBorder="1" applyAlignment="1">
      <alignment vertical="center" wrapText="1"/>
    </xf>
    <xf numFmtId="6" fontId="6" fillId="11" borderId="8" xfId="0" applyNumberFormat="1" applyFont="1" applyFill="1" applyBorder="1" applyAlignment="1">
      <alignment vertical="center" wrapText="1"/>
    </xf>
    <xf numFmtId="0" fontId="4" fillId="7" borderId="11" xfId="0" applyFont="1" applyFill="1" applyBorder="1" applyAlignment="1">
      <alignment vertical="center" wrapText="1"/>
    </xf>
    <xf numFmtId="0" fontId="4" fillId="0" borderId="1" xfId="0" applyFont="1" applyBorder="1" applyAlignment="1">
      <alignment vertical="center" wrapText="1"/>
    </xf>
    <xf numFmtId="0" fontId="4" fillId="7" borderId="2"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0" fontId="4" fillId="0" borderId="16" xfId="0" applyFont="1" applyBorder="1" applyAlignment="1">
      <alignment vertical="center" wrapText="1"/>
    </xf>
    <xf numFmtId="6" fontId="4" fillId="11" borderId="14" xfId="0" applyNumberFormat="1" applyFont="1" applyFill="1" applyBorder="1" applyAlignment="1">
      <alignment vertical="center" wrapText="1"/>
    </xf>
    <xf numFmtId="0" fontId="18" fillId="11" borderId="2" xfId="0" applyFont="1" applyFill="1" applyBorder="1" applyAlignment="1">
      <alignment vertical="center" wrapText="1"/>
    </xf>
    <xf numFmtId="6" fontId="6" fillId="11" borderId="6" xfId="0" applyNumberFormat="1" applyFont="1" applyFill="1" applyBorder="1" applyAlignment="1">
      <alignment vertical="center" wrapText="1"/>
    </xf>
    <xf numFmtId="6" fontId="6" fillId="11" borderId="6" xfId="0" applyNumberFormat="1" applyFont="1" applyFill="1" applyBorder="1" applyAlignment="1">
      <alignment horizontal="right" vertical="center" wrapText="1"/>
    </xf>
    <xf numFmtId="0" fontId="18" fillId="11" borderId="6" xfId="0" applyFont="1" applyFill="1" applyBorder="1" applyAlignment="1">
      <alignment vertical="center" wrapText="1"/>
    </xf>
    <xf numFmtId="0" fontId="0" fillId="0" borderId="14" xfId="0" applyBorder="1"/>
    <xf numFmtId="6" fontId="2" fillId="11" borderId="5" xfId="0" applyNumberFormat="1" applyFont="1" applyFill="1" applyBorder="1" applyAlignment="1">
      <alignment horizontal="right" vertical="center" wrapText="1"/>
    </xf>
    <xf numFmtId="0" fontId="10" fillId="3" borderId="4" xfId="0" applyFont="1" applyFill="1" applyBorder="1" applyAlignment="1">
      <alignment vertical="center" wrapText="1"/>
    </xf>
    <xf numFmtId="0" fontId="10" fillId="0" borderId="8" xfId="0" applyFont="1" applyBorder="1" applyAlignment="1">
      <alignment vertical="center" wrapText="1"/>
    </xf>
    <xf numFmtId="0" fontId="10" fillId="11" borderId="8" xfId="0" applyFont="1" applyFill="1" applyBorder="1" applyAlignment="1">
      <alignment vertical="center" wrapText="1"/>
    </xf>
    <xf numFmtId="0" fontId="10" fillId="11" borderId="14" xfId="0" applyFont="1" applyFill="1" applyBorder="1" applyAlignment="1">
      <alignment vertical="center" wrapText="1"/>
    </xf>
    <xf numFmtId="0" fontId="10" fillId="11" borderId="5" xfId="0" applyFont="1" applyFill="1" applyBorder="1" applyAlignment="1">
      <alignment vertical="center" wrapText="1"/>
    </xf>
    <xf numFmtId="0" fontId="10" fillId="0" borderId="14" xfId="0" applyFont="1" applyBorder="1" applyAlignment="1">
      <alignment vertical="center" wrapText="1"/>
    </xf>
    <xf numFmtId="6" fontId="2" fillId="11" borderId="5" xfId="0" applyNumberFormat="1" applyFont="1" applyFill="1" applyBorder="1" applyAlignment="1">
      <alignment vertical="center" wrapText="1"/>
    </xf>
    <xf numFmtId="6" fontId="10" fillId="11" borderId="8" xfId="0" applyNumberFormat="1" applyFont="1" applyFill="1" applyBorder="1" applyAlignment="1">
      <alignment horizontal="right" vertical="center" wrapText="1"/>
    </xf>
    <xf numFmtId="0" fontId="10" fillId="11" borderId="4" xfId="0" applyFont="1" applyFill="1" applyBorder="1" applyAlignment="1">
      <alignment horizontal="right" vertical="center" wrapText="1"/>
    </xf>
    <xf numFmtId="0" fontId="10" fillId="11" borderId="14" xfId="0" applyFont="1" applyFill="1" applyBorder="1" applyAlignment="1">
      <alignment vertical="center" wrapText="1"/>
    </xf>
    <xf numFmtId="0" fontId="10" fillId="11" borderId="5" xfId="0" applyFont="1" applyFill="1" applyBorder="1" applyAlignment="1">
      <alignment vertical="center" wrapText="1"/>
    </xf>
    <xf numFmtId="6" fontId="10" fillId="11" borderId="4" xfId="0" applyNumberFormat="1" applyFont="1" applyFill="1" applyBorder="1" applyAlignment="1">
      <alignment horizontal="right" vertical="center" wrapText="1"/>
    </xf>
    <xf numFmtId="6" fontId="4" fillId="11" borderId="4" xfId="0" applyNumberFormat="1" applyFont="1" applyFill="1" applyBorder="1" applyAlignment="1">
      <alignment horizontal="right" vertical="center" wrapText="1"/>
    </xf>
    <xf numFmtId="6" fontId="4" fillId="11" borderId="4" xfId="0" applyNumberFormat="1" applyFont="1" applyFill="1" applyBorder="1" applyAlignment="1">
      <alignment vertical="center" wrapText="1"/>
    </xf>
    <xf numFmtId="6" fontId="6" fillId="11" borderId="2" xfId="0" applyNumberFormat="1" applyFont="1" applyFill="1" applyBorder="1" applyAlignment="1">
      <alignment vertical="center" wrapText="1"/>
    </xf>
    <xf numFmtId="6" fontId="6" fillId="11" borderId="4" xfId="0" applyNumberFormat="1" applyFont="1" applyFill="1" applyBorder="1" applyAlignment="1">
      <alignment vertical="center" wrapText="1"/>
    </xf>
    <xf numFmtId="6" fontId="2" fillId="11" borderId="14" xfId="0" applyNumberFormat="1" applyFont="1" applyFill="1" applyBorder="1" applyAlignment="1">
      <alignment horizontal="right" vertical="center" wrapText="1"/>
    </xf>
    <xf numFmtId="6" fontId="2" fillId="11" borderId="5" xfId="0" applyNumberFormat="1" applyFont="1" applyFill="1" applyBorder="1" applyAlignment="1">
      <alignment horizontal="right" vertical="center" wrapText="1"/>
    </xf>
    <xf numFmtId="6" fontId="10" fillId="11" borderId="14" xfId="0" applyNumberFormat="1" applyFont="1" applyFill="1" applyBorder="1" applyAlignment="1">
      <alignment horizontal="right" vertical="center" wrapText="1"/>
    </xf>
    <xf numFmtId="6" fontId="10" fillId="11" borderId="5" xfId="0" applyNumberFormat="1" applyFont="1" applyFill="1" applyBorder="1" applyAlignment="1">
      <alignment horizontal="right" vertical="center" wrapText="1"/>
    </xf>
    <xf numFmtId="0" fontId="11" fillId="11" borderId="4" xfId="0" applyFont="1" applyFill="1" applyBorder="1" applyAlignment="1">
      <alignment vertical="center" wrapText="1"/>
    </xf>
    <xf numFmtId="0" fontId="10" fillId="11" borderId="12" xfId="0" applyFont="1" applyFill="1" applyBorder="1" applyAlignment="1">
      <alignment vertical="center" wrapText="1"/>
    </xf>
    <xf numFmtId="0" fontId="10" fillId="11" borderId="6" xfId="0" applyFont="1" applyFill="1" applyBorder="1" applyAlignment="1">
      <alignment vertical="center" wrapText="1"/>
    </xf>
    <xf numFmtId="6" fontId="2" fillId="11" borderId="4" xfId="0" applyNumberFormat="1" applyFont="1" applyFill="1" applyBorder="1" applyAlignment="1">
      <alignment vertical="center" wrapText="1"/>
    </xf>
    <xf numFmtId="0" fontId="10" fillId="11" borderId="5" xfId="0" applyFont="1" applyFill="1" applyBorder="1" applyAlignment="1">
      <alignment vertical="center" wrapText="1"/>
    </xf>
    <xf numFmtId="6" fontId="10" fillId="11" borderId="5" xfId="0" applyNumberFormat="1" applyFont="1" applyFill="1" applyBorder="1" applyAlignment="1">
      <alignment horizontal="right" vertical="center" wrapText="1"/>
    </xf>
    <xf numFmtId="0" fontId="0" fillId="11" borderId="4" xfId="0" applyFill="1" applyBorder="1" applyAlignment="1">
      <alignment vertical="top" wrapText="1"/>
    </xf>
    <xf numFmtId="0" fontId="4" fillId="11" borderId="6" xfId="0" applyFont="1" applyFill="1" applyBorder="1" applyAlignment="1">
      <alignment vertical="center" wrapText="1"/>
    </xf>
    <xf numFmtId="0" fontId="4" fillId="11" borderId="7" xfId="0" applyFont="1" applyFill="1" applyBorder="1" applyAlignment="1">
      <alignment vertical="center" wrapText="1"/>
    </xf>
    <xf numFmtId="0" fontId="4" fillId="11" borderId="8" xfId="0" applyFont="1" applyFill="1" applyBorder="1" applyAlignment="1">
      <alignment vertical="center" wrapText="1"/>
    </xf>
    <xf numFmtId="0" fontId="2" fillId="2" borderId="2" xfId="0" applyFont="1" applyFill="1" applyBorder="1" applyAlignment="1">
      <alignment vertical="center" wrapText="1"/>
    </xf>
    <xf numFmtId="0" fontId="2" fillId="2" borderId="8" xfId="0" applyFont="1" applyFill="1" applyBorder="1" applyAlignment="1">
      <alignment vertical="center" wrapText="1"/>
    </xf>
    <xf numFmtId="0" fontId="10" fillId="11" borderId="2" xfId="0" applyFont="1" applyFill="1" applyBorder="1" applyAlignment="1">
      <alignment vertical="center" wrapText="1"/>
    </xf>
    <xf numFmtId="0" fontId="6" fillId="11" borderId="2" xfId="0" applyFont="1" applyFill="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10" fillId="0" borderId="5" xfId="0" applyFont="1" applyBorder="1" applyAlignment="1">
      <alignment vertical="center" wrapText="1"/>
    </xf>
    <xf numFmtId="0" fontId="10" fillId="3" borderId="2" xfId="0" applyFont="1" applyFill="1" applyBorder="1" applyAlignment="1">
      <alignment vertical="center" wrapText="1"/>
    </xf>
    <xf numFmtId="0" fontId="10" fillId="3" borderId="4" xfId="0" applyFont="1" applyFill="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6" xfId="0" applyFont="1" applyBorder="1" applyAlignment="1">
      <alignment vertical="center" wrapText="1"/>
    </xf>
    <xf numFmtId="0" fontId="10" fillId="0" borderId="13" xfId="0" applyFont="1" applyBorder="1" applyAlignment="1">
      <alignment vertical="center" wrapText="1"/>
    </xf>
    <xf numFmtId="0" fontId="10" fillId="0" borderId="7" xfId="0" applyFont="1" applyBorder="1" applyAlignment="1">
      <alignment vertical="center" wrapText="1"/>
    </xf>
    <xf numFmtId="0" fontId="10" fillId="0" borderId="11" xfId="0" applyFont="1" applyBorder="1" applyAlignment="1">
      <alignment vertical="center" wrapText="1"/>
    </xf>
    <xf numFmtId="0" fontId="10" fillId="0" borderId="8" xfId="0" applyFont="1" applyBorder="1" applyAlignment="1">
      <alignment vertical="center" wrapText="1"/>
    </xf>
    <xf numFmtId="0" fontId="11" fillId="11" borderId="2" xfId="0" applyFont="1" applyFill="1" applyBorder="1" applyAlignment="1">
      <alignment vertical="center" wrapText="1"/>
    </xf>
    <xf numFmtId="0" fontId="10" fillId="11" borderId="8" xfId="0" applyFont="1" applyFill="1" applyBorder="1" applyAlignment="1">
      <alignment vertical="center" wrapText="1"/>
    </xf>
    <xf numFmtId="6" fontId="10" fillId="11" borderId="2" xfId="0" applyNumberFormat="1" applyFont="1" applyFill="1" applyBorder="1" applyAlignment="1">
      <alignment vertical="center" wrapText="1"/>
    </xf>
    <xf numFmtId="6" fontId="11" fillId="11" borderId="2" xfId="0" applyNumberFormat="1" applyFont="1" applyFill="1" applyBorder="1" applyAlignment="1">
      <alignment horizontal="right" vertical="center" wrapText="1"/>
    </xf>
    <xf numFmtId="0" fontId="11" fillId="3" borderId="2" xfId="0" applyFont="1" applyFill="1" applyBorder="1" applyAlignment="1">
      <alignment vertical="center" wrapText="1"/>
    </xf>
    <xf numFmtId="0" fontId="11" fillId="0" borderId="2" xfId="0" applyFont="1" applyBorder="1" applyAlignment="1">
      <alignment vertical="center" wrapText="1"/>
    </xf>
    <xf numFmtId="0" fontId="10" fillId="11" borderId="2" xfId="0" applyFont="1" applyFill="1" applyBorder="1" applyAlignment="1">
      <alignment horizontal="right" vertical="center" wrapText="1"/>
    </xf>
    <xf numFmtId="6" fontId="10" fillId="11" borderId="2" xfId="0" applyNumberFormat="1" applyFont="1" applyFill="1" applyBorder="1" applyAlignment="1">
      <alignment horizontal="right" vertical="center" wrapText="1"/>
    </xf>
    <xf numFmtId="6" fontId="10" fillId="11" borderId="4" xfId="0" applyNumberFormat="1" applyFont="1" applyFill="1" applyBorder="1" applyAlignment="1">
      <alignment horizontal="right" vertical="center" wrapText="1"/>
    </xf>
    <xf numFmtId="6" fontId="10" fillId="11" borderId="2" xfId="0" applyNumberFormat="1" applyFont="1" applyFill="1" applyBorder="1" applyAlignment="1">
      <alignment horizontal="center" vertical="center" wrapText="1"/>
    </xf>
    <xf numFmtId="0" fontId="11" fillId="11" borderId="5" xfId="0" applyFont="1" applyFill="1" applyBorder="1" applyAlignment="1">
      <alignment vertical="center" wrapText="1"/>
    </xf>
    <xf numFmtId="0" fontId="10" fillId="11" borderId="5" xfId="0" applyFont="1" applyFill="1" applyBorder="1" applyAlignment="1">
      <alignment horizontal="right" vertical="center" wrapText="1"/>
    </xf>
    <xf numFmtId="6" fontId="2" fillId="11" borderId="4" xfId="0" applyNumberFormat="1" applyFont="1" applyFill="1" applyBorder="1" applyAlignment="1">
      <alignment vertical="center" wrapText="1"/>
    </xf>
    <xf numFmtId="0" fontId="2" fillId="11" borderId="1" xfId="0" applyFont="1" applyFill="1" applyBorder="1" applyAlignment="1">
      <alignment vertical="center" wrapText="1"/>
    </xf>
    <xf numFmtId="6" fontId="2" fillId="11" borderId="1" xfId="0" applyNumberFormat="1" applyFont="1" applyFill="1" applyBorder="1" applyAlignment="1">
      <alignment vertical="center" wrapText="1"/>
    </xf>
    <xf numFmtId="6" fontId="10" fillId="11" borderId="1" xfId="0" applyNumberFormat="1" applyFont="1" applyFill="1" applyBorder="1" applyAlignment="1">
      <alignment horizontal="right" vertical="center" wrapText="1"/>
    </xf>
    <xf numFmtId="6" fontId="2" fillId="11" borderId="4" xfId="0" applyNumberFormat="1" applyFont="1" applyFill="1" applyBorder="1" applyAlignment="1">
      <alignment horizontal="right" vertical="center" wrapText="1"/>
    </xf>
    <xf numFmtId="6" fontId="17" fillId="11" borderId="4" xfId="0" applyNumberFormat="1" applyFont="1" applyFill="1" applyBorder="1" applyAlignment="1">
      <alignment horizontal="right" vertical="center" wrapText="1"/>
    </xf>
    <xf numFmtId="0" fontId="10" fillId="11" borderId="1" xfId="0" applyFont="1" applyFill="1" applyBorder="1" applyAlignment="1">
      <alignment vertical="center" wrapText="1"/>
    </xf>
    <xf numFmtId="6" fontId="2" fillId="11" borderId="1" xfId="0" applyNumberFormat="1" applyFont="1" applyFill="1" applyBorder="1" applyAlignment="1">
      <alignment horizontal="right" vertical="center" wrapText="1"/>
    </xf>
    <xf numFmtId="0" fontId="0" fillId="0" borderId="0" xfId="0" applyAlignment="1">
      <alignment horizontal="center"/>
    </xf>
    <xf numFmtId="0" fontId="10" fillId="0" borderId="14" xfId="0" applyFont="1" applyBorder="1" applyAlignment="1">
      <alignment horizontal="center" vertical="center" wrapText="1"/>
    </xf>
    <xf numFmtId="0" fontId="10" fillId="11" borderId="14"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6" fontId="11" fillId="11" borderId="1" xfId="0" applyNumberFormat="1" applyFont="1" applyFill="1" applyBorder="1" applyAlignment="1">
      <alignment horizontal="right" vertical="center" wrapText="1"/>
    </xf>
    <xf numFmtId="0" fontId="10" fillId="11"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0" fillId="0" borderId="0" xfId="0" applyAlignment="1">
      <alignment horizontal="center" vertical="center"/>
    </xf>
    <xf numFmtId="0" fontId="0" fillId="11" borderId="1" xfId="0" applyFill="1" applyBorder="1" applyAlignment="1">
      <alignment vertical="top" wrapText="1"/>
    </xf>
    <xf numFmtId="0" fontId="4" fillId="11" borderId="14"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6" fontId="4" fillId="11" borderId="1" xfId="0" applyNumberFormat="1" applyFont="1" applyFill="1" applyBorder="1" applyAlignment="1">
      <alignment horizontal="right" vertical="center" wrapText="1"/>
    </xf>
    <xf numFmtId="6" fontId="4" fillId="11" borderId="4" xfId="0" applyNumberFormat="1" applyFont="1" applyFill="1" applyBorder="1" applyAlignment="1">
      <alignment horizontal="right" vertical="center"/>
    </xf>
    <xf numFmtId="0" fontId="6" fillId="0" borderId="4" xfId="0" applyFont="1" applyBorder="1" applyAlignment="1">
      <alignment horizontal="left" vertical="center"/>
    </xf>
    <xf numFmtId="6" fontId="4" fillId="11" borderId="12" xfId="0" applyNumberFormat="1" applyFont="1" applyFill="1" applyBorder="1" applyAlignment="1">
      <alignment vertical="center" wrapText="1"/>
    </xf>
    <xf numFmtId="6" fontId="4" fillId="11" borderId="11" xfId="0" applyNumberFormat="1" applyFont="1" applyFill="1" applyBorder="1" applyAlignment="1">
      <alignment vertical="center" wrapText="1"/>
    </xf>
    <xf numFmtId="0" fontId="4" fillId="11" borderId="17" xfId="0" applyFont="1" applyFill="1" applyBorder="1" applyAlignment="1">
      <alignment horizontal="center" vertical="center" wrapText="1"/>
    </xf>
    <xf numFmtId="0" fontId="4" fillId="11" borderId="18" xfId="0" applyFont="1" applyFill="1" applyBorder="1" applyAlignment="1">
      <alignment vertical="center" wrapText="1"/>
    </xf>
    <xf numFmtId="0" fontId="4" fillId="11" borderId="20" xfId="0" applyFont="1" applyFill="1" applyBorder="1" applyAlignment="1">
      <alignment horizontal="center" vertical="center" wrapText="1"/>
    </xf>
    <xf numFmtId="0" fontId="0" fillId="11" borderId="21" xfId="0" applyFill="1" applyBorder="1" applyAlignment="1">
      <alignment vertical="top" wrapText="1"/>
    </xf>
    <xf numFmtId="0" fontId="4" fillId="11" borderId="22" xfId="0" applyFont="1" applyFill="1" applyBorder="1" applyAlignment="1">
      <alignment horizontal="center" vertical="center" wrapText="1"/>
    </xf>
    <xf numFmtId="0" fontId="0" fillId="11" borderId="23" xfId="0" applyFill="1" applyBorder="1" applyAlignment="1">
      <alignment vertical="top" wrapText="1"/>
    </xf>
    <xf numFmtId="0" fontId="4" fillId="11" borderId="23" xfId="0" applyFont="1" applyFill="1" applyBorder="1" applyAlignment="1">
      <alignment vertical="center" wrapText="1"/>
    </xf>
    <xf numFmtId="6" fontId="11" fillId="11" borderId="5" xfId="0" applyNumberFormat="1" applyFont="1" applyFill="1" applyBorder="1" applyAlignment="1">
      <alignment horizontal="right" vertical="center" wrapText="1"/>
    </xf>
    <xf numFmtId="0" fontId="10" fillId="11" borderId="22" xfId="0" applyFont="1" applyFill="1" applyBorder="1" applyAlignment="1">
      <alignment horizontal="center" vertical="center" wrapText="1"/>
    </xf>
    <xf numFmtId="0" fontId="10" fillId="0" borderId="19"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0" fillId="0" borderId="23" xfId="0" applyBorder="1" applyAlignment="1">
      <alignment vertical="top" wrapText="1"/>
    </xf>
    <xf numFmtId="0" fontId="2" fillId="2" borderId="1" xfId="0" applyFont="1" applyFill="1" applyBorder="1" applyAlignment="1">
      <alignment vertical="center" wrapText="1"/>
    </xf>
    <xf numFmtId="0" fontId="11" fillId="0" borderId="1" xfId="0" applyFont="1" applyBorder="1" applyAlignment="1">
      <alignment vertical="center" wrapText="1"/>
    </xf>
    <xf numFmtId="0" fontId="11" fillId="11" borderId="1" xfId="0" applyFont="1" applyFill="1" applyBorder="1" applyAlignment="1">
      <alignment horizontal="right" vertical="center" wrapText="1"/>
    </xf>
    <xf numFmtId="0" fontId="10" fillId="11" borderId="1" xfId="0" applyFont="1" applyFill="1" applyBorder="1" applyAlignment="1">
      <alignment horizontal="right" vertical="center" wrapText="1"/>
    </xf>
    <xf numFmtId="6" fontId="2" fillId="11" borderId="5"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165" fontId="0" fillId="0" borderId="0" xfId="0" applyNumberFormat="1"/>
    <xf numFmtId="0" fontId="21" fillId="11" borderId="8" xfId="0" applyFont="1" applyFill="1" applyBorder="1" applyAlignment="1">
      <alignment vertical="center" wrapText="1"/>
    </xf>
    <xf numFmtId="0" fontId="0" fillId="0" borderId="1" xfId="0" applyBorder="1"/>
    <xf numFmtId="165" fontId="0" fillId="0" borderId="1" xfId="0" applyNumberFormat="1" applyBorder="1"/>
    <xf numFmtId="0" fontId="0" fillId="0" borderId="24" xfId="0" applyBorder="1"/>
    <xf numFmtId="165" fontId="0" fillId="0" borderId="24" xfId="0" applyNumberFormat="1" applyBorder="1"/>
    <xf numFmtId="0" fontId="0" fillId="0" borderId="25" xfId="0" applyBorder="1"/>
    <xf numFmtId="165" fontId="0" fillId="0" borderId="25" xfId="0" applyNumberFormat="1" applyBorder="1"/>
    <xf numFmtId="6" fontId="10" fillId="11" borderId="1" xfId="0" applyNumberFormat="1" applyFont="1" applyFill="1" applyBorder="1" applyAlignment="1">
      <alignment vertical="center" wrapText="1"/>
    </xf>
    <xf numFmtId="0" fontId="4" fillId="14" borderId="14" xfId="0" applyFont="1" applyFill="1" applyBorder="1" applyAlignment="1">
      <alignment horizontal="center" vertical="center" wrapText="1"/>
    </xf>
    <xf numFmtId="0" fontId="4" fillId="14" borderId="8" xfId="0" applyFont="1" applyFill="1" applyBorder="1" applyAlignment="1">
      <alignment vertical="center" wrapText="1"/>
    </xf>
    <xf numFmtId="0" fontId="6" fillId="14" borderId="7" xfId="0" applyFont="1" applyFill="1" applyBorder="1" applyAlignment="1">
      <alignment vertical="top"/>
    </xf>
    <xf numFmtId="0" fontId="4" fillId="14" borderId="5" xfId="0" applyFont="1" applyFill="1" applyBorder="1" applyAlignment="1">
      <alignment horizontal="right" vertical="center" wrapText="1"/>
    </xf>
    <xf numFmtId="0" fontId="4" fillId="14" borderId="8" xfId="0" applyFont="1" applyFill="1" applyBorder="1" applyAlignment="1">
      <alignment horizontal="right" vertical="center" wrapText="1"/>
    </xf>
    <xf numFmtId="0" fontId="4" fillId="14" borderId="1" xfId="0" applyFont="1" applyFill="1" applyBorder="1" applyAlignment="1">
      <alignment vertical="center" wrapText="1"/>
    </xf>
    <xf numFmtId="0" fontId="6" fillId="14" borderId="5" xfId="0" applyFont="1" applyFill="1" applyBorder="1" applyAlignment="1">
      <alignment vertical="top"/>
    </xf>
    <xf numFmtId="0" fontId="6" fillId="14" borderId="1" xfId="0" applyFont="1" applyFill="1" applyBorder="1" applyAlignment="1">
      <alignment vertical="top"/>
    </xf>
    <xf numFmtId="0" fontId="0" fillId="14" borderId="5" xfId="0" applyFill="1" applyBorder="1" applyAlignment="1">
      <alignment horizontal="right" vertical="center" wrapText="1"/>
    </xf>
    <xf numFmtId="0" fontId="0" fillId="14" borderId="8" xfId="0" applyFill="1" applyBorder="1" applyAlignment="1">
      <alignment horizontal="right" vertical="center" wrapText="1"/>
    </xf>
    <xf numFmtId="0" fontId="4" fillId="14" borderId="5" xfId="0" applyFont="1" applyFill="1" applyBorder="1" applyAlignment="1">
      <alignment vertical="center" wrapText="1"/>
    </xf>
    <xf numFmtId="0" fontId="6" fillId="14" borderId="1" xfId="0" applyFont="1" applyFill="1" applyBorder="1" applyAlignment="1">
      <alignment vertical="center"/>
    </xf>
    <xf numFmtId="0" fontId="4" fillId="14" borderId="5" xfId="0" applyFont="1" applyFill="1" applyBorder="1" applyAlignment="1">
      <alignment horizontal="right" vertical="center"/>
    </xf>
    <xf numFmtId="0" fontId="8" fillId="14" borderId="5" xfId="0" applyFont="1" applyFill="1" applyBorder="1" applyAlignment="1">
      <alignment horizontal="right" vertical="center" wrapText="1"/>
    </xf>
    <xf numFmtId="0" fontId="6" fillId="14" borderId="7" xfId="0" applyFont="1" applyFill="1" applyBorder="1" applyAlignment="1">
      <alignment vertical="center" wrapText="1"/>
    </xf>
    <xf numFmtId="0" fontId="10" fillId="14" borderId="14" xfId="0" applyFont="1" applyFill="1" applyBorder="1" applyAlignment="1">
      <alignment horizontal="center" vertical="center" wrapText="1"/>
    </xf>
    <xf numFmtId="0" fontId="10" fillId="14" borderId="8" xfId="0" applyFont="1" applyFill="1" applyBorder="1" applyAlignment="1">
      <alignment vertical="center" wrapText="1"/>
    </xf>
    <xf numFmtId="0" fontId="6" fillId="14" borderId="1" xfId="0" applyFont="1" applyFill="1" applyBorder="1" applyAlignment="1">
      <alignment horizontal="left" vertical="center"/>
    </xf>
    <xf numFmtId="0" fontId="10" fillId="14" borderId="12" xfId="0" applyFont="1" applyFill="1" applyBorder="1" applyAlignment="1">
      <alignment horizontal="center" vertical="center" wrapText="1"/>
    </xf>
    <xf numFmtId="0" fontId="10" fillId="14" borderId="5" xfId="0" applyFont="1" applyFill="1" applyBorder="1" applyAlignment="1">
      <alignment vertical="center" wrapText="1"/>
    </xf>
    <xf numFmtId="0" fontId="10" fillId="14" borderId="2" xfId="0" applyFont="1" applyFill="1" applyBorder="1" applyAlignment="1">
      <alignment vertical="center" wrapText="1"/>
    </xf>
    <xf numFmtId="0" fontId="10" fillId="14" borderId="1" xfId="0" applyFont="1" applyFill="1" applyBorder="1" applyAlignment="1">
      <alignment vertical="center" wrapText="1"/>
    </xf>
    <xf numFmtId="0" fontId="6" fillId="14" borderId="2" xfId="0" applyFont="1" applyFill="1" applyBorder="1" applyAlignment="1">
      <alignment horizontal="left" vertical="center"/>
    </xf>
    <xf numFmtId="6" fontId="10" fillId="14" borderId="8" xfId="0" applyNumberFormat="1" applyFont="1" applyFill="1" applyBorder="1" applyAlignment="1">
      <alignment vertical="center" wrapText="1"/>
    </xf>
    <xf numFmtId="0" fontId="10" fillId="14" borderId="7" xfId="0" applyFont="1" applyFill="1" applyBorder="1" applyAlignment="1">
      <alignment vertical="center" wrapText="1"/>
    </xf>
    <xf numFmtId="0" fontId="6" fillId="14" borderId="3" xfId="0" applyFont="1" applyFill="1" applyBorder="1" applyAlignment="1">
      <alignment horizontal="left" vertical="center"/>
    </xf>
    <xf numFmtId="0" fontId="10" fillId="14" borderId="4" xfId="0" applyFont="1" applyFill="1" applyBorder="1" applyAlignment="1">
      <alignment vertical="center" wrapText="1"/>
    </xf>
    <xf numFmtId="0" fontId="6" fillId="14" borderId="4" xfId="0" applyFont="1" applyFill="1" applyBorder="1" applyAlignment="1">
      <alignment horizontal="left" vertical="center"/>
    </xf>
    <xf numFmtId="0" fontId="10" fillId="14" borderId="14" xfId="0" applyFont="1" applyFill="1" applyBorder="1" applyAlignment="1">
      <alignment vertical="center" wrapText="1"/>
    </xf>
    <xf numFmtId="0" fontId="10" fillId="14" borderId="11" xfId="0" applyFont="1" applyFill="1" applyBorder="1" applyAlignment="1">
      <alignment horizontal="center" vertical="center" wrapText="1"/>
    </xf>
    <xf numFmtId="0" fontId="22" fillId="0" borderId="0" xfId="0" applyFont="1"/>
    <xf numFmtId="0" fontId="2" fillId="11" borderId="1" xfId="0" applyFont="1" applyFill="1" applyBorder="1" applyAlignment="1">
      <alignment horizontal="right" vertical="center" wrapText="1"/>
    </xf>
    <xf numFmtId="0" fontId="22" fillId="0" borderId="1" xfId="0" applyFont="1" applyBorder="1"/>
    <xf numFmtId="0" fontId="11" fillId="0" borderId="1" xfId="0" applyFont="1" applyBorder="1" applyAlignment="1">
      <alignment vertical="top"/>
    </xf>
    <xf numFmtId="165" fontId="23" fillId="0" borderId="1" xfId="0" applyNumberFormat="1" applyFont="1" applyBorder="1" applyAlignment="1">
      <alignment horizontal="center"/>
    </xf>
    <xf numFmtId="165" fontId="17" fillId="0" borderId="1" xfId="0" applyNumberFormat="1" applyFont="1" applyBorder="1"/>
    <xf numFmtId="0" fontId="2" fillId="14" borderId="1" xfId="0" applyFont="1" applyFill="1" applyBorder="1" applyAlignment="1">
      <alignment vertical="center" wrapText="1"/>
    </xf>
    <xf numFmtId="165" fontId="0" fillId="15" borderId="26" xfId="0" applyNumberFormat="1" applyFill="1" applyBorder="1"/>
    <xf numFmtId="165" fontId="0" fillId="15" borderId="24" xfId="0" applyNumberFormat="1" applyFill="1" applyBorder="1"/>
    <xf numFmtId="165" fontId="0" fillId="15" borderId="1" xfId="0" applyNumberFormat="1" applyFill="1" applyBorder="1"/>
    <xf numFmtId="0" fontId="6" fillId="0" borderId="2" xfId="0" applyFont="1" applyBorder="1" applyAlignment="1">
      <alignment vertical="center"/>
    </xf>
    <xf numFmtId="0" fontId="6" fillId="0" borderId="4" xfId="0" applyFont="1" applyBorder="1" applyAlignment="1">
      <alignment vertical="center"/>
    </xf>
    <xf numFmtId="0" fontId="10" fillId="11" borderId="14" xfId="0" applyFont="1" applyFill="1" applyBorder="1" applyAlignment="1">
      <alignment vertical="center" wrapText="1"/>
    </xf>
    <xf numFmtId="0" fontId="10" fillId="11" borderId="5" xfId="0" applyFont="1" applyFill="1" applyBorder="1" applyAlignment="1">
      <alignment vertical="center" wrapText="1"/>
    </xf>
    <xf numFmtId="0" fontId="8" fillId="14" borderId="2" xfId="0" applyFont="1" applyFill="1" applyBorder="1" applyAlignment="1">
      <alignment vertical="center" wrapText="1"/>
    </xf>
    <xf numFmtId="0" fontId="6" fillId="0" borderId="14" xfId="0" applyFont="1" applyBorder="1" applyAlignment="1">
      <alignment vertical="center" wrapText="1"/>
    </xf>
    <xf numFmtId="0" fontId="4" fillId="0" borderId="22" xfId="0" applyFont="1" applyBorder="1" applyAlignment="1">
      <alignment vertical="center" wrapText="1"/>
    </xf>
    <xf numFmtId="0" fontId="8" fillId="14" borderId="2" xfId="0" applyFont="1" applyFill="1" applyBorder="1" applyAlignment="1">
      <alignment horizontal="right" vertical="center" wrapText="1"/>
    </xf>
    <xf numFmtId="0" fontId="10" fillId="11" borderId="1" xfId="0" applyFont="1" applyFill="1" applyBorder="1" applyAlignment="1">
      <alignment vertical="center" wrapText="1"/>
    </xf>
    <xf numFmtId="0" fontId="11" fillId="0" borderId="14" xfId="0" applyFont="1" applyBorder="1" applyAlignment="1">
      <alignment vertical="center" wrapText="1"/>
    </xf>
    <xf numFmtId="6" fontId="2" fillId="11" borderId="1" xfId="0" applyNumberFormat="1" applyFont="1" applyFill="1" applyBorder="1" applyAlignment="1">
      <alignment horizontal="righ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6" fillId="0" borderId="2" xfId="0" applyFont="1" applyBorder="1" applyAlignment="1">
      <alignment vertical="center" wrapText="1"/>
    </xf>
    <xf numFmtId="0" fontId="4" fillId="11" borderId="11"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8" fillId="14" borderId="6" xfId="0" applyFont="1" applyFill="1" applyBorder="1" applyAlignment="1">
      <alignment horizontal="right" vertical="center" wrapText="1"/>
    </xf>
    <xf numFmtId="0" fontId="4" fillId="14" borderId="5" xfId="0" applyFont="1" applyFill="1" applyBorder="1" applyAlignment="1">
      <alignment vertical="center" wrapText="1"/>
    </xf>
    <xf numFmtId="0" fontId="4" fillId="0" borderId="4" xfId="0" applyFont="1" applyBorder="1" applyAlignment="1">
      <alignment vertical="center" wrapText="1"/>
    </xf>
    <xf numFmtId="0" fontId="4" fillId="0" borderId="17" xfId="0" applyFont="1" applyBorder="1" applyAlignment="1">
      <alignment vertical="center" wrapText="1"/>
    </xf>
    <xf numFmtId="0" fontId="4" fillId="0" borderId="14" xfId="0" applyFont="1" applyBorder="1" applyAlignment="1">
      <alignment vertical="center" wrapText="1"/>
    </xf>
    <xf numFmtId="0" fontId="4" fillId="11" borderId="5" xfId="0" applyFont="1" applyFill="1" applyBorder="1" applyAlignment="1">
      <alignment vertical="center" wrapText="1"/>
    </xf>
    <xf numFmtId="0" fontId="6" fillId="0" borderId="11" xfId="0" applyFont="1" applyBorder="1" applyAlignment="1">
      <alignment vertical="center" wrapText="1"/>
    </xf>
    <xf numFmtId="0" fontId="4" fillId="0" borderId="12" xfId="0" applyFont="1" applyBorder="1" applyAlignment="1">
      <alignment vertical="center" wrapText="1"/>
    </xf>
    <xf numFmtId="0" fontId="4" fillId="14" borderId="11" xfId="0" applyFont="1" applyFill="1" applyBorder="1" applyAlignment="1">
      <alignment horizontal="center" vertical="center" wrapText="1"/>
    </xf>
    <xf numFmtId="0" fontId="4" fillId="14" borderId="4" xfId="0" applyFont="1" applyFill="1" applyBorder="1" applyAlignment="1">
      <alignment vertical="center" wrapText="1"/>
    </xf>
    <xf numFmtId="6" fontId="4" fillId="11" borderId="4" xfId="0" applyNumberFormat="1" applyFont="1" applyFill="1" applyBorder="1" applyAlignment="1">
      <alignment horizontal="right" vertical="center" wrapText="1"/>
    </xf>
    <xf numFmtId="0" fontId="11" fillId="11" borderId="2" xfId="0" applyFont="1" applyFill="1" applyBorder="1" applyAlignment="1">
      <alignment vertical="center" wrapText="1"/>
    </xf>
    <xf numFmtId="0" fontId="10" fillId="11" borderId="2" xfId="0" applyFont="1" applyFill="1" applyBorder="1" applyAlignment="1">
      <alignment vertical="center" wrapText="1"/>
    </xf>
    <xf numFmtId="0" fontId="10" fillId="11" borderId="3" xfId="0" applyFont="1" applyFill="1" applyBorder="1" applyAlignment="1">
      <alignment vertical="center" wrapText="1"/>
    </xf>
    <xf numFmtId="0" fontId="10" fillId="0" borderId="12" xfId="0" applyFont="1" applyBorder="1" applyAlignment="1">
      <alignment vertical="center" wrapText="1"/>
    </xf>
    <xf numFmtId="0" fontId="11" fillId="0" borderId="12" xfId="0" applyFont="1" applyBorder="1" applyAlignment="1">
      <alignment vertical="center" wrapText="1"/>
    </xf>
    <xf numFmtId="0" fontId="10" fillId="11" borderId="6" xfId="0" applyFont="1" applyFill="1" applyBorder="1" applyAlignment="1">
      <alignment vertical="center" wrapText="1"/>
    </xf>
    <xf numFmtId="0" fontId="10" fillId="11" borderId="2" xfId="0" applyFont="1" applyFill="1" applyBorder="1" applyAlignment="1">
      <alignment horizontal="right" vertical="center" wrapText="1"/>
    </xf>
    <xf numFmtId="0" fontId="15" fillId="11" borderId="2" xfId="0" applyFont="1" applyFill="1" applyBorder="1" applyAlignment="1">
      <alignment horizontal="right" vertical="center" wrapText="1"/>
    </xf>
    <xf numFmtId="0" fontId="11" fillId="11" borderId="2" xfId="0" applyFont="1" applyFill="1" applyBorder="1" applyAlignment="1">
      <alignment horizontal="center" vertical="center" wrapText="1"/>
    </xf>
    <xf numFmtId="6" fontId="11" fillId="11" borderId="2" xfId="0" applyNumberFormat="1" applyFont="1" applyFill="1" applyBorder="1" applyAlignment="1">
      <alignment horizontal="right" vertical="center" wrapText="1"/>
    </xf>
    <xf numFmtId="0" fontId="10" fillId="11" borderId="12" xfId="0" applyFont="1" applyFill="1" applyBorder="1" applyAlignment="1">
      <alignment vertical="center" wrapText="1"/>
    </xf>
    <xf numFmtId="0" fontId="6" fillId="11" borderId="2" xfId="0" applyFont="1" applyFill="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10" fillId="11" borderId="13" xfId="0" applyFont="1" applyFill="1" applyBorder="1" applyAlignment="1">
      <alignment vertical="center" wrapText="1"/>
    </xf>
    <xf numFmtId="0" fontId="10" fillId="11" borderId="7" xfId="0" applyFont="1" applyFill="1" applyBorder="1" applyAlignment="1">
      <alignment vertical="center" wrapText="1"/>
    </xf>
    <xf numFmtId="6" fontId="11" fillId="11" borderId="2" xfId="0" applyNumberFormat="1" applyFont="1" applyFill="1" applyBorder="1" applyAlignment="1">
      <alignment vertical="center" wrapText="1"/>
    </xf>
    <xf numFmtId="6" fontId="10" fillId="11" borderId="2" xfId="0" applyNumberFormat="1" applyFont="1" applyFill="1" applyBorder="1" applyAlignment="1">
      <alignment vertical="center" wrapText="1"/>
    </xf>
    <xf numFmtId="6" fontId="10" fillId="11" borderId="3" xfId="0" applyNumberFormat="1" applyFont="1" applyFill="1" applyBorder="1" applyAlignment="1">
      <alignment vertical="center" wrapText="1"/>
    </xf>
    <xf numFmtId="0" fontId="10" fillId="0" borderId="14" xfId="0" applyFont="1" applyBorder="1" applyAlignment="1">
      <alignment vertical="center" wrapText="1"/>
    </xf>
    <xf numFmtId="0" fontId="10" fillId="14" borderId="5" xfId="0" applyFont="1" applyFill="1" applyBorder="1" applyAlignment="1">
      <alignment vertical="center" wrapText="1"/>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0" borderId="2" xfId="0" applyFont="1" applyBorder="1" applyAlignment="1">
      <alignment vertical="center" wrapText="1"/>
    </xf>
    <xf numFmtId="0" fontId="10" fillId="0" borderId="13"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11" borderId="11" xfId="0" applyFont="1" applyFill="1" applyBorder="1" applyAlignment="1">
      <alignment vertical="center" wrapText="1"/>
    </xf>
    <xf numFmtId="0" fontId="11" fillId="3" borderId="2" xfId="0" applyFont="1" applyFill="1" applyBorder="1" applyAlignment="1">
      <alignment vertical="center" wrapText="1"/>
    </xf>
    <xf numFmtId="0" fontId="11" fillId="0" borderId="2" xfId="0" applyFont="1" applyBorder="1" applyAlignment="1">
      <alignment vertical="center" wrapText="1"/>
    </xf>
    <xf numFmtId="0" fontId="10" fillId="11" borderId="7" xfId="0" applyFont="1" applyFill="1" applyBorder="1" applyAlignment="1">
      <alignment horizontal="right" vertical="center" wrapText="1"/>
    </xf>
    <xf numFmtId="6" fontId="10" fillId="11" borderId="2" xfId="0" applyNumberFormat="1" applyFont="1" applyFill="1" applyBorder="1" applyAlignment="1">
      <alignment horizontal="right" vertical="center" wrapText="1"/>
    </xf>
    <xf numFmtId="6" fontId="10" fillId="11" borderId="7" xfId="0" applyNumberFormat="1" applyFont="1" applyFill="1" applyBorder="1" applyAlignment="1">
      <alignment horizontal="right" vertical="center" wrapText="1"/>
    </xf>
    <xf numFmtId="0" fontId="10" fillId="0" borderId="22" xfId="0" applyFont="1" applyBorder="1" applyAlignment="1">
      <alignment vertical="center" wrapText="1"/>
    </xf>
    <xf numFmtId="0" fontId="0" fillId="11" borderId="2" xfId="0" applyFill="1" applyBorder="1" applyAlignment="1">
      <alignment vertical="top" wrapText="1"/>
    </xf>
    <xf numFmtId="0" fontId="10" fillId="11" borderId="12"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1" fillId="11" borderId="14" xfId="0" applyFont="1" applyFill="1" applyBorder="1" applyAlignment="1">
      <alignment vertical="center" wrapText="1"/>
    </xf>
    <xf numFmtId="0" fontId="11" fillId="11" borderId="5" xfId="0" applyFont="1" applyFill="1" applyBorder="1" applyAlignment="1">
      <alignment vertical="center" wrapText="1"/>
    </xf>
    <xf numFmtId="0" fontId="11" fillId="11" borderId="12" xfId="0" applyFont="1" applyFill="1" applyBorder="1" applyAlignment="1">
      <alignment vertical="center" wrapText="1"/>
    </xf>
    <xf numFmtId="0" fontId="11" fillId="11" borderId="7" xfId="0" applyFont="1" applyFill="1" applyBorder="1" applyAlignment="1">
      <alignment vertical="center" wrapText="1"/>
    </xf>
    <xf numFmtId="0" fontId="6" fillId="14" borderId="2" xfId="0" applyFont="1" applyFill="1" applyBorder="1" applyAlignment="1">
      <alignment horizontal="left" vertical="center"/>
    </xf>
    <xf numFmtId="0" fontId="6" fillId="14" borderId="4" xfId="0" applyFont="1" applyFill="1" applyBorder="1" applyAlignment="1">
      <alignment horizontal="left" vertical="center"/>
    </xf>
    <xf numFmtId="0" fontId="10" fillId="14" borderId="11" xfId="0" applyFont="1" applyFill="1" applyBorder="1" applyAlignment="1">
      <alignment horizontal="center" vertical="center" wrapText="1"/>
    </xf>
    <xf numFmtId="0" fontId="0" fillId="11" borderId="4" xfId="0" applyFill="1" applyBorder="1" applyAlignment="1">
      <alignment vertical="top" wrapText="1"/>
    </xf>
    <xf numFmtId="0" fontId="10" fillId="11" borderId="3" xfId="0" applyFont="1" applyFill="1" applyBorder="1" applyAlignment="1">
      <alignment horizontal="left" vertical="center" wrapText="1"/>
    </xf>
    <xf numFmtId="0" fontId="6" fillId="14" borderId="4" xfId="0" applyFont="1" applyFill="1" applyBorder="1" applyAlignment="1">
      <alignment horizontal="center" vertical="top"/>
    </xf>
    <xf numFmtId="0" fontId="10" fillId="11" borderId="11" xfId="0" applyFont="1" applyFill="1" applyBorder="1" applyAlignment="1">
      <alignment horizontal="center" vertical="center" wrapText="1"/>
    </xf>
    <xf numFmtId="0" fontId="16" fillId="0" borderId="14" xfId="0" applyFont="1" applyBorder="1" applyAlignment="1">
      <alignment vertical="center" wrapText="1"/>
    </xf>
    <xf numFmtId="164" fontId="10" fillId="11" borderId="2" xfId="0" applyNumberFormat="1" applyFont="1" applyFill="1" applyBorder="1" applyAlignment="1">
      <alignment vertical="center" wrapText="1"/>
    </xf>
    <xf numFmtId="164" fontId="10" fillId="11" borderId="2" xfId="0" applyNumberFormat="1" applyFont="1" applyFill="1" applyBorder="1" applyAlignment="1">
      <alignment horizontal="right" vertical="center" wrapText="1"/>
    </xf>
    <xf numFmtId="0" fontId="6" fillId="0" borderId="2" xfId="0" applyFont="1" applyBorder="1" applyAlignment="1">
      <alignment horizontal="center" vertical="top"/>
    </xf>
    <xf numFmtId="0" fontId="10" fillId="11" borderId="14" xfId="0" applyFont="1" applyFill="1" applyBorder="1" applyAlignment="1">
      <alignment horizontal="left" vertical="center" wrapText="1"/>
    </xf>
    <xf numFmtId="0" fontId="10" fillId="11" borderId="5" xfId="0" applyFont="1" applyFill="1" applyBorder="1" applyAlignment="1">
      <alignment horizontal="left" vertical="center" wrapText="1"/>
    </xf>
    <xf numFmtId="0" fontId="4" fillId="7" borderId="1" xfId="0" applyFont="1" applyFill="1" applyBorder="1" applyAlignment="1">
      <alignment vertical="center" wrapText="1"/>
    </xf>
    <xf numFmtId="6" fontId="4" fillId="11" borderId="1" xfId="0" applyNumberFormat="1" applyFont="1" applyFill="1" applyBorder="1" applyAlignment="1">
      <alignment vertical="center" wrapText="1"/>
    </xf>
    <xf numFmtId="0" fontId="4" fillId="11" borderId="1" xfId="0" applyFont="1" applyFill="1" applyBorder="1" applyAlignment="1">
      <alignment vertical="center" wrapText="1"/>
    </xf>
    <xf numFmtId="6" fontId="6" fillId="11" borderId="1" xfId="0" applyNumberFormat="1" applyFont="1" applyFill="1" applyBorder="1" applyAlignment="1">
      <alignment vertical="center" wrapText="1"/>
    </xf>
    <xf numFmtId="0" fontId="0" fillId="11" borderId="27" xfId="0"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0" fontId="0" fillId="11" borderId="30" xfId="0" applyFill="1" applyBorder="1" applyAlignment="1">
      <alignment vertical="top" wrapText="1"/>
    </xf>
    <xf numFmtId="0" fontId="0" fillId="0" borderId="31" xfId="0" applyBorder="1" applyAlignment="1">
      <alignment wrapText="1"/>
    </xf>
    <xf numFmtId="0" fontId="0" fillId="0" borderId="32" xfId="0" applyBorder="1" applyAlignment="1">
      <alignment wrapText="1"/>
    </xf>
    <xf numFmtId="0" fontId="0" fillId="11" borderId="33" xfId="0" applyFill="1" applyBorder="1" applyAlignment="1">
      <alignment vertical="top" wrapText="1"/>
    </xf>
    <xf numFmtId="0" fontId="0" fillId="0" borderId="34" xfId="0" applyBorder="1" applyAlignment="1">
      <alignment wrapText="1"/>
    </xf>
    <xf numFmtId="0" fontId="0" fillId="0" borderId="35" xfId="0" applyBorder="1" applyAlignment="1">
      <alignment wrapText="1"/>
    </xf>
    <xf numFmtId="0" fontId="0" fillId="11" borderId="36" xfId="0" applyFill="1" applyBorder="1" applyAlignment="1">
      <alignment vertical="top" wrapText="1"/>
    </xf>
    <xf numFmtId="0" fontId="0" fillId="0" borderId="37" xfId="0" applyBorder="1" applyAlignment="1">
      <alignment wrapText="1"/>
    </xf>
    <xf numFmtId="0" fontId="0" fillId="0" borderId="38" xfId="0" applyBorder="1" applyAlignment="1">
      <alignment wrapText="1"/>
    </xf>
    <xf numFmtId="0" fontId="0" fillId="11" borderId="39" xfId="0" applyFill="1" applyBorder="1" applyAlignment="1">
      <alignment vertical="top" wrapText="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4" fillId="11" borderId="1" xfId="0" applyFont="1" applyFill="1" applyBorder="1" applyAlignment="1">
      <alignment horizontal="right" vertical="center" wrapText="1"/>
    </xf>
    <xf numFmtId="0" fontId="6" fillId="11" borderId="5" xfId="0" applyFont="1" applyFill="1" applyBorder="1" applyAlignment="1">
      <alignment vertical="center" wrapText="1"/>
    </xf>
    <xf numFmtId="8" fontId="4" fillId="11" borderId="1" xfId="0" applyNumberFormat="1" applyFont="1" applyFill="1" applyBorder="1" applyAlignment="1">
      <alignment vertical="center" wrapText="1"/>
    </xf>
    <xf numFmtId="0" fontId="2" fillId="3" borderId="1" xfId="0" applyFont="1" applyFill="1" applyBorder="1" applyAlignment="1">
      <alignment vertical="center" wrapText="1"/>
    </xf>
    <xf numFmtId="0" fontId="4" fillId="14" borderId="8" xfId="0" applyFont="1" applyFill="1" applyBorder="1" applyAlignment="1">
      <alignment horizontal="right" vertical="center"/>
    </xf>
    <xf numFmtId="0" fontId="6" fillId="0" borderId="1" xfId="0" applyFont="1" applyBorder="1" applyAlignment="1">
      <alignment vertical="center" wrapText="1"/>
    </xf>
    <xf numFmtId="0" fontId="9" fillId="11" borderId="14" xfId="0" applyFont="1" applyFill="1" applyBorder="1" applyAlignment="1">
      <alignment horizontal="center" vertical="center" wrapText="1"/>
    </xf>
    <xf numFmtId="0" fontId="6" fillId="11" borderId="1" xfId="0" applyFont="1" applyFill="1" applyBorder="1" applyAlignment="1">
      <alignment horizontal="right" vertical="center"/>
    </xf>
    <xf numFmtId="0" fontId="6" fillId="11" borderId="1" xfId="0" applyFont="1" applyFill="1" applyBorder="1" applyAlignment="1">
      <alignment vertical="center" wrapText="1"/>
    </xf>
    <xf numFmtId="0" fontId="6" fillId="11" borderId="1" xfId="0" applyFont="1" applyFill="1" applyBorder="1" applyAlignment="1">
      <alignment horizontal="right" vertical="center" wrapText="1"/>
    </xf>
    <xf numFmtId="0" fontId="10" fillId="0" borderId="2"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4" fillId="0" borderId="52" xfId="0" applyFont="1" applyBorder="1" applyAlignment="1">
      <alignment vertical="center" wrapText="1"/>
    </xf>
    <xf numFmtId="0" fontId="6" fillId="0" borderId="0" xfId="0" applyFont="1" applyBorder="1" applyAlignment="1">
      <alignment vertical="top"/>
    </xf>
    <xf numFmtId="6" fontId="11" fillId="11" borderId="1" xfId="0" applyNumberFormat="1" applyFont="1" applyFill="1" applyBorder="1" applyAlignment="1">
      <alignment vertical="center" wrapText="1"/>
    </xf>
    <xf numFmtId="8" fontId="11" fillId="11" borderId="1" xfId="0" applyNumberFormat="1" applyFont="1" applyFill="1" applyBorder="1" applyAlignment="1">
      <alignment vertical="center" wrapText="1"/>
    </xf>
    <xf numFmtId="3" fontId="10" fillId="11" borderId="14" xfId="0" applyNumberFormat="1" applyFont="1" applyFill="1" applyBorder="1" applyAlignment="1">
      <alignment vertical="center" wrapText="1"/>
    </xf>
    <xf numFmtId="6" fontId="11" fillId="11" borderId="14" xfId="0" applyNumberFormat="1" applyFont="1" applyFill="1" applyBorder="1" applyAlignment="1">
      <alignment vertical="center" wrapText="1"/>
    </xf>
    <xf numFmtId="6" fontId="2" fillId="11" borderId="11" xfId="0" applyNumberFormat="1" applyFont="1" applyFill="1" applyBorder="1" applyAlignment="1">
      <alignment vertical="center" wrapText="1"/>
    </xf>
    <xf numFmtId="165" fontId="10" fillId="11" borderId="14" xfId="0" applyNumberFormat="1" applyFont="1" applyFill="1" applyBorder="1" applyAlignment="1">
      <alignment horizontal="right" vertical="center" wrapText="1"/>
    </xf>
    <xf numFmtId="0" fontId="10" fillId="11" borderId="17" xfId="0" applyFont="1" applyFill="1" applyBorder="1" applyAlignment="1">
      <alignment vertical="center" wrapText="1"/>
    </xf>
    <xf numFmtId="0" fontId="10" fillId="11" borderId="17" xfId="0" applyFont="1" applyFill="1" applyBorder="1" applyAlignment="1">
      <alignment horizontal="center" vertical="center" wrapText="1"/>
    </xf>
    <xf numFmtId="6" fontId="10" fillId="11" borderId="53" xfId="0" applyNumberFormat="1" applyFont="1" applyFill="1" applyBorder="1" applyAlignment="1">
      <alignment vertical="center" wrapText="1"/>
    </xf>
    <xf numFmtId="0" fontId="10" fillId="11" borderId="18" xfId="0" applyFont="1" applyFill="1" applyBorder="1" applyAlignment="1">
      <alignment horizontal="left" vertical="center" wrapText="1"/>
    </xf>
    <xf numFmtId="0" fontId="10" fillId="11" borderId="53" xfId="0" applyFont="1" applyFill="1" applyBorder="1" applyAlignment="1">
      <alignment horizontal="left" vertical="center" wrapText="1"/>
    </xf>
    <xf numFmtId="0" fontId="10" fillId="11" borderId="18" xfId="0" applyFont="1" applyFill="1" applyBorder="1" applyAlignment="1">
      <alignment horizontal="right" vertical="center" wrapText="1"/>
    </xf>
    <xf numFmtId="0" fontId="24" fillId="11" borderId="18" xfId="0" applyFont="1" applyFill="1" applyBorder="1" applyAlignment="1">
      <alignment vertical="center" wrapText="1"/>
    </xf>
    <xf numFmtId="6" fontId="10" fillId="11" borderId="18" xfId="0" applyNumberFormat="1" applyFont="1" applyFill="1" applyBorder="1" applyAlignment="1">
      <alignment horizontal="right" vertical="center" wrapText="1"/>
    </xf>
    <xf numFmtId="0" fontId="6" fillId="11" borderId="4" xfId="0" applyFont="1" applyFill="1" applyBorder="1" applyAlignment="1">
      <alignment vertical="top"/>
    </xf>
    <xf numFmtId="164" fontId="10" fillId="11" borderId="1" xfId="0" applyNumberFormat="1" applyFont="1" applyFill="1" applyBorder="1" applyAlignment="1">
      <alignment vertical="center" wrapText="1"/>
    </xf>
    <xf numFmtId="0" fontId="11" fillId="0" borderId="1" xfId="0" applyFont="1" applyBorder="1" applyAlignment="1">
      <alignment horizontal="left" vertical="center"/>
    </xf>
    <xf numFmtId="0" fontId="3" fillId="9" borderId="5" xfId="0" applyFont="1" applyFill="1" applyBorder="1" applyAlignment="1">
      <alignment vertical="center" wrapText="1"/>
    </xf>
    <xf numFmtId="0" fontId="17" fillId="11" borderId="5" xfId="0" applyFont="1" applyFill="1" applyBorder="1" applyAlignment="1">
      <alignment vertical="center" wrapText="1"/>
    </xf>
    <xf numFmtId="0" fontId="12" fillId="11" borderId="8" xfId="0" applyFont="1" applyFill="1" applyBorder="1" applyAlignment="1">
      <alignment vertical="center" wrapText="1"/>
    </xf>
    <xf numFmtId="0" fontId="12" fillId="11" borderId="5" xfId="0" applyFont="1" applyFill="1" applyBorder="1" applyAlignment="1">
      <alignment vertical="center" wrapText="1"/>
    </xf>
    <xf numFmtId="0" fontId="13" fillId="0" borderId="8" xfId="0" applyFont="1" applyBorder="1" applyAlignment="1">
      <alignment vertical="center" wrapText="1"/>
    </xf>
    <xf numFmtId="165" fontId="1" fillId="0" borderId="1" xfId="0" applyNumberFormat="1" applyFont="1" applyBorder="1" applyAlignment="1"/>
    <xf numFmtId="165" fontId="13" fillId="0" borderId="14" xfId="0" applyNumberFormat="1" applyFont="1" applyBorder="1" applyAlignment="1">
      <alignment wrapText="1"/>
    </xf>
    <xf numFmtId="0" fontId="6" fillId="11" borderId="2" xfId="0" applyFont="1" applyFill="1" applyBorder="1" applyAlignment="1">
      <alignment horizontal="left" vertical="center"/>
    </xf>
    <xf numFmtId="0" fontId="10" fillId="3" borderId="2" xfId="0" applyFont="1" applyFill="1" applyBorder="1" applyAlignment="1">
      <alignment vertical="center" wrapText="1"/>
    </xf>
    <xf numFmtId="0" fontId="10" fillId="0" borderId="2" xfId="0" applyFont="1" applyBorder="1" applyAlignment="1">
      <alignment vertical="center" wrapText="1"/>
    </xf>
    <xf numFmtId="6" fontId="10" fillId="11" borderId="2" xfId="0" applyNumberFormat="1" applyFont="1" applyFill="1" applyBorder="1" applyAlignment="1">
      <alignment horizontal="right" vertical="center" wrapText="1"/>
    </xf>
    <xf numFmtId="0" fontId="10" fillId="11" borderId="2" xfId="0" applyFont="1" applyFill="1" applyBorder="1" applyAlignment="1">
      <alignment vertical="center" wrapText="1"/>
    </xf>
    <xf numFmtId="0" fontId="10" fillId="11" borderId="2" xfId="0" applyFont="1" applyFill="1" applyBorder="1" applyAlignment="1">
      <alignment horizontal="right" vertical="center" wrapText="1"/>
    </xf>
    <xf numFmtId="0" fontId="0" fillId="0" borderId="0" xfId="0" applyAlignment="1">
      <alignment vertical="top"/>
    </xf>
    <xf numFmtId="0" fontId="10" fillId="11" borderId="5" xfId="0" applyFont="1" applyFill="1" applyBorder="1" applyAlignment="1">
      <alignment vertical="center" wrapText="1"/>
    </xf>
    <xf numFmtId="0" fontId="10" fillId="0" borderId="12" xfId="0" applyFont="1" applyBorder="1" applyAlignment="1">
      <alignment horizontal="center" vertical="center" wrapText="1"/>
    </xf>
    <xf numFmtId="6" fontId="11" fillId="11" borderId="2" xfId="0" applyNumberFormat="1" applyFont="1" applyFill="1" applyBorder="1" applyAlignment="1">
      <alignment horizontal="right" vertical="center" wrapText="1"/>
    </xf>
    <xf numFmtId="0" fontId="11" fillId="11" borderId="2" xfId="0" applyFont="1" applyFill="1" applyBorder="1" applyAlignment="1">
      <alignment vertical="center" wrapText="1"/>
    </xf>
    <xf numFmtId="0" fontId="10" fillId="3" borderId="2" xfId="0" applyFont="1" applyFill="1" applyBorder="1" applyAlignment="1">
      <alignment vertical="center" wrapText="1"/>
    </xf>
    <xf numFmtId="0" fontId="10" fillId="0" borderId="2" xfId="0" applyFont="1" applyBorder="1" applyAlignment="1">
      <alignment vertical="center" wrapText="1"/>
    </xf>
    <xf numFmtId="0" fontId="6" fillId="11" borderId="2" xfId="0" applyFont="1" applyFill="1" applyBorder="1" applyAlignment="1">
      <alignment horizontal="left" vertical="center"/>
    </xf>
    <xf numFmtId="0" fontId="10" fillId="11" borderId="8" xfId="0" applyFont="1" applyFill="1" applyBorder="1" applyAlignment="1">
      <alignment vertical="center" wrapText="1"/>
    </xf>
    <xf numFmtId="0" fontId="11" fillId="0" borderId="0" xfId="0" applyFont="1" applyAlignment="1">
      <alignment vertical="top"/>
    </xf>
    <xf numFmtId="0" fontId="11" fillId="0" borderId="0" xfId="0" applyFont="1" applyAlignment="1">
      <alignment vertical="top" wrapText="1"/>
    </xf>
    <xf numFmtId="0" fontId="24" fillId="11" borderId="5" xfId="0" applyFont="1" applyFill="1" applyBorder="1" applyAlignment="1">
      <alignment vertical="center" wrapText="1"/>
    </xf>
    <xf numFmtId="0" fontId="6" fillId="11" borderId="4" xfId="0" applyFont="1" applyFill="1" applyBorder="1" applyAlignment="1">
      <alignment horizontal="left" vertical="center"/>
    </xf>
    <xf numFmtId="0" fontId="10" fillId="3" borderId="2" xfId="0" applyFont="1" applyFill="1" applyBorder="1" applyAlignment="1">
      <alignment vertical="center" wrapText="1"/>
    </xf>
    <xf numFmtId="0" fontId="10" fillId="0" borderId="2" xfId="0" applyFont="1" applyBorder="1" applyAlignment="1">
      <alignment vertical="center" wrapText="1"/>
    </xf>
    <xf numFmtId="0" fontId="6" fillId="0" borderId="2" xfId="0" applyFont="1" applyBorder="1" applyAlignment="1">
      <alignment horizontal="left" vertical="center"/>
    </xf>
    <xf numFmtId="6" fontId="10" fillId="11" borderId="6" xfId="0" applyNumberFormat="1" applyFont="1" applyFill="1" applyBorder="1" applyAlignment="1">
      <alignment vertical="center" wrapText="1"/>
    </xf>
    <xf numFmtId="0" fontId="10" fillId="11" borderId="2" xfId="0" applyFont="1" applyFill="1" applyBorder="1" applyAlignment="1">
      <alignment vertical="center" wrapText="1"/>
    </xf>
    <xf numFmtId="6" fontId="10" fillId="11" borderId="2" xfId="0" applyNumberFormat="1" applyFont="1" applyFill="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6" fontId="10" fillId="11" borderId="2" xfId="0" applyNumberFormat="1" applyFont="1" applyFill="1" applyBorder="1" applyAlignment="1">
      <alignment horizontal="right" vertical="center" wrapText="1"/>
    </xf>
    <xf numFmtId="6" fontId="10" fillId="11" borderId="2" xfId="0" applyNumberFormat="1" applyFont="1" applyFill="1" applyBorder="1" applyAlignment="1">
      <alignment horizontal="center" vertical="center" wrapText="1"/>
    </xf>
    <xf numFmtId="6" fontId="10" fillId="11" borderId="12" xfId="0" applyNumberFormat="1" applyFont="1" applyFill="1" applyBorder="1" applyAlignment="1">
      <alignment vertical="center" wrapText="1"/>
    </xf>
    <xf numFmtId="0" fontId="6" fillId="11" borderId="1" xfId="0" applyFont="1" applyFill="1" applyBorder="1" applyAlignment="1">
      <alignment vertical="top"/>
    </xf>
    <xf numFmtId="0" fontId="6" fillId="11" borderId="1" xfId="0" applyFont="1" applyFill="1" applyBorder="1" applyAlignment="1">
      <alignment vertical="center"/>
    </xf>
    <xf numFmtId="0" fontId="10" fillId="14" borderId="14" xfId="0" applyFont="1" applyFill="1" applyBorder="1" applyAlignment="1">
      <alignment vertical="center" wrapText="1"/>
    </xf>
    <xf numFmtId="0" fontId="10" fillId="14" borderId="5" xfId="0" applyFont="1" applyFill="1" applyBorder="1" applyAlignment="1">
      <alignment vertical="center" wrapText="1"/>
    </xf>
    <xf numFmtId="0" fontId="10" fillId="14" borderId="14" xfId="0" applyFont="1" applyFill="1" applyBorder="1" applyAlignment="1">
      <alignment vertical="center" wrapText="1"/>
    </xf>
    <xf numFmtId="0" fontId="10" fillId="14" borderId="5" xfId="0" applyFont="1" applyFill="1" applyBorder="1" applyAlignment="1">
      <alignment vertical="center" wrapText="1"/>
    </xf>
    <xf numFmtId="165" fontId="2" fillId="11" borderId="1" xfId="0" applyNumberFormat="1" applyFont="1" applyFill="1" applyBorder="1" applyAlignment="1">
      <alignment horizontal="right" vertical="center" wrapText="1"/>
    </xf>
    <xf numFmtId="0" fontId="10" fillId="11" borderId="2" xfId="0" applyFont="1" applyFill="1" applyBorder="1" applyAlignment="1">
      <alignment horizontal="left" vertical="center" wrapText="1"/>
    </xf>
    <xf numFmtId="0" fontId="6" fillId="0" borderId="2" xfId="0" applyFont="1" applyBorder="1" applyAlignment="1">
      <alignment vertical="center"/>
    </xf>
    <xf numFmtId="0" fontId="10" fillId="11" borderId="5" xfId="0" applyFont="1" applyFill="1" applyBorder="1" applyAlignment="1">
      <alignmen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6" fillId="0" borderId="2" xfId="0" applyFont="1" applyBorder="1" applyAlignment="1">
      <alignment vertical="center" wrapText="1"/>
    </xf>
    <xf numFmtId="0" fontId="0" fillId="0" borderId="12" xfId="0" applyBorder="1" applyAlignment="1">
      <alignment vertical="top" wrapText="1"/>
    </xf>
    <xf numFmtId="0" fontId="4" fillId="11" borderId="12" xfId="0" applyFont="1" applyFill="1" applyBorder="1" applyAlignment="1">
      <alignment horizontal="center" vertical="center" wrapText="1"/>
    </xf>
    <xf numFmtId="6" fontId="4" fillId="11" borderId="2" xfId="0" applyNumberFormat="1" applyFont="1" applyFill="1" applyBorder="1" applyAlignment="1">
      <alignment vertical="center"/>
    </xf>
    <xf numFmtId="0" fontId="4" fillId="0" borderId="2" xfId="0" applyFont="1" applyBorder="1" applyAlignment="1">
      <alignment vertical="center" wrapText="1"/>
    </xf>
    <xf numFmtId="0" fontId="4" fillId="11" borderId="2" xfId="0" applyFont="1" applyFill="1" applyBorder="1" applyAlignment="1">
      <alignment vertical="center" wrapText="1"/>
    </xf>
    <xf numFmtId="0" fontId="4" fillId="11" borderId="2" xfId="0" applyFont="1" applyFill="1" applyBorder="1" applyAlignment="1">
      <alignment horizontal="right" vertical="center" wrapText="1"/>
    </xf>
    <xf numFmtId="0" fontId="4" fillId="11" borderId="8" xfId="0" applyFont="1" applyFill="1" applyBorder="1" applyAlignment="1">
      <alignment vertical="center" wrapText="1"/>
    </xf>
    <xf numFmtId="0" fontId="10" fillId="11" borderId="12" xfId="0" applyFont="1" applyFill="1" applyBorder="1" applyAlignment="1">
      <alignment vertical="center" wrapText="1"/>
    </xf>
    <xf numFmtId="0" fontId="10" fillId="11" borderId="6" xfId="0" applyFont="1" applyFill="1" applyBorder="1" applyAlignment="1">
      <alignment vertical="center" wrapText="1"/>
    </xf>
    <xf numFmtId="0" fontId="10" fillId="3" borderId="2" xfId="0" applyFont="1" applyFill="1" applyBorder="1" applyAlignment="1">
      <alignment vertical="center" wrapText="1"/>
    </xf>
    <xf numFmtId="0" fontId="10" fillId="3" borderId="4" xfId="0" applyFont="1" applyFill="1" applyBorder="1" applyAlignment="1">
      <alignment vertical="center" wrapText="1"/>
    </xf>
    <xf numFmtId="0" fontId="10" fillId="0" borderId="2" xfId="0" applyFont="1" applyBorder="1" applyAlignment="1">
      <alignment vertical="center" wrapText="1"/>
    </xf>
    <xf numFmtId="0" fontId="6" fillId="0" borderId="2" xfId="0" applyFont="1" applyBorder="1" applyAlignment="1">
      <alignment horizontal="left" vertical="center"/>
    </xf>
    <xf numFmtId="0" fontId="10" fillId="11" borderId="2" xfId="0" applyFont="1" applyFill="1" applyBorder="1" applyAlignment="1">
      <alignment vertical="center" wrapText="1"/>
    </xf>
    <xf numFmtId="6" fontId="6" fillId="11" borderId="2" xfId="0" applyNumberFormat="1" applyFont="1" applyFill="1" applyBorder="1" applyAlignment="1">
      <alignment vertical="center" wrapText="1"/>
    </xf>
    <xf numFmtId="6" fontId="4" fillId="11" borderId="2" xfId="0" applyNumberFormat="1" applyFont="1" applyFill="1" applyBorder="1" applyAlignment="1">
      <alignment vertical="center"/>
    </xf>
    <xf numFmtId="0" fontId="6" fillId="0" borderId="2" xfId="0" applyFont="1" applyBorder="1" applyAlignment="1">
      <alignment vertical="center"/>
    </xf>
    <xf numFmtId="0" fontId="10" fillId="11" borderId="14" xfId="0" applyFont="1" applyFill="1" applyBorder="1" applyAlignment="1">
      <alignment vertical="center" wrapText="1"/>
    </xf>
    <xf numFmtId="0" fontId="10" fillId="11" borderId="5" xfId="0" applyFont="1" applyFill="1" applyBorder="1" applyAlignment="1">
      <alignment vertical="center" wrapText="1"/>
    </xf>
    <xf numFmtId="0" fontId="10" fillId="11" borderId="11" xfId="0" applyFont="1" applyFill="1" applyBorder="1" applyAlignment="1">
      <alignment vertical="center" wrapText="1"/>
    </xf>
    <xf numFmtId="0" fontId="10" fillId="14" borderId="11" xfId="0" applyFont="1" applyFill="1" applyBorder="1" applyAlignment="1">
      <alignment vertical="center" wrapText="1"/>
    </xf>
    <xf numFmtId="0" fontId="10" fillId="14" borderId="8" xfId="0" applyFont="1" applyFill="1" applyBorder="1" applyAlignment="1">
      <alignment vertical="center" wrapText="1"/>
    </xf>
    <xf numFmtId="0" fontId="6" fillId="0" borderId="4" xfId="0" applyFont="1" applyBorder="1" applyAlignment="1">
      <alignment horizontal="left" vertical="center"/>
    </xf>
    <xf numFmtId="0" fontId="10" fillId="14" borderId="14" xfId="0" applyFont="1" applyFill="1" applyBorder="1" applyAlignment="1">
      <alignment vertical="center" wrapText="1"/>
    </xf>
    <xf numFmtId="0" fontId="2" fillId="2" borderId="8" xfId="0" applyFont="1" applyFill="1" applyBorder="1" applyAlignment="1">
      <alignment vertical="center" wrapText="1"/>
    </xf>
    <xf numFmtId="0" fontId="11" fillId="11" borderId="14" xfId="0" applyFont="1" applyFill="1" applyBorder="1" applyAlignment="1">
      <alignment vertical="center" wrapText="1"/>
    </xf>
    <xf numFmtId="0" fontId="2" fillId="2" borderId="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18" fillId="11" borderId="1" xfId="0" applyFont="1" applyFill="1" applyBorder="1" applyAlignment="1">
      <alignment vertical="center" wrapText="1"/>
    </xf>
    <xf numFmtId="0" fontId="0" fillId="0" borderId="0" xfId="0" applyAlignment="1">
      <alignment wrapText="1"/>
    </xf>
    <xf numFmtId="0" fontId="24" fillId="11"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54" xfId="0" applyBorder="1" applyAlignment="1">
      <alignment wrapText="1"/>
    </xf>
    <xf numFmtId="0" fontId="0" fillId="0" borderId="1" xfId="0" applyBorder="1" applyAlignment="1">
      <alignment wrapText="1"/>
    </xf>
    <xf numFmtId="165" fontId="10" fillId="11" borderId="2" xfId="0" applyNumberFormat="1" applyFont="1" applyFill="1" applyBorder="1" applyAlignment="1">
      <alignment horizontal="right" vertical="center" wrapText="1"/>
    </xf>
    <xf numFmtId="165" fontId="10" fillId="11" borderId="18" xfId="0" applyNumberFormat="1" applyFont="1" applyFill="1" applyBorder="1" applyAlignment="1">
      <alignment vertical="center" wrapText="1"/>
    </xf>
    <xf numFmtId="6" fontId="10" fillId="11" borderId="53" xfId="0" applyNumberFormat="1" applyFont="1" applyFill="1" applyBorder="1" applyAlignment="1">
      <alignment horizontal="right" vertical="center" wrapText="1"/>
    </xf>
    <xf numFmtId="6" fontId="10" fillId="11" borderId="4" xfId="0" applyNumberFormat="1" applyFont="1" applyFill="1" applyBorder="1" applyAlignment="1">
      <alignment vertical="center" wrapText="1"/>
    </xf>
    <xf numFmtId="6" fontId="0" fillId="0" borderId="1" xfId="0" applyNumberFormat="1" applyBorder="1"/>
    <xf numFmtId="0" fontId="1" fillId="0" borderId="1" xfId="0" applyFont="1" applyBorder="1" applyAlignment="1">
      <alignment wrapText="1"/>
    </xf>
    <xf numFmtId="6" fontId="1" fillId="0" borderId="1" xfId="0" applyNumberFormat="1" applyFont="1" applyBorder="1"/>
    <xf numFmtId="0" fontId="4" fillId="14" borderId="8" xfId="0" applyFont="1" applyFill="1" applyBorder="1" applyAlignment="1">
      <alignment vertical="center" wrapText="1"/>
    </xf>
    <xf numFmtId="0" fontId="17" fillId="16" borderId="1" xfId="0" applyFont="1" applyFill="1" applyBorder="1" applyAlignment="1">
      <alignment vertical="center" wrapText="1"/>
    </xf>
    <xf numFmtId="0" fontId="4" fillId="7" borderId="2" xfId="0" applyFont="1" applyFill="1" applyBorder="1" applyAlignment="1">
      <alignment vertical="center" wrapText="1"/>
    </xf>
    <xf numFmtId="0" fontId="0" fillId="17" borderId="1" xfId="0" applyFill="1" applyBorder="1"/>
    <xf numFmtId="3" fontId="4" fillId="11" borderId="1" xfId="0" applyNumberFormat="1" applyFont="1" applyFill="1" applyBorder="1" applyAlignment="1">
      <alignment vertical="center" wrapText="1"/>
    </xf>
    <xf numFmtId="3" fontId="4" fillId="11" borderId="2" xfId="0" applyNumberFormat="1" applyFont="1" applyFill="1" applyBorder="1" applyAlignment="1">
      <alignment horizontal="right" vertical="center" wrapText="1"/>
    </xf>
    <xf numFmtId="6" fontId="0" fillId="17" borderId="1" xfId="0" applyNumberFormat="1" applyFill="1" applyBorder="1"/>
    <xf numFmtId="165" fontId="4" fillId="11" borderId="5" xfId="0" applyNumberFormat="1" applyFont="1" applyFill="1" applyBorder="1" applyAlignment="1">
      <alignment horizontal="right" vertical="center" wrapText="1"/>
    </xf>
    <xf numFmtId="165" fontId="4" fillId="14" borderId="8" xfId="0" applyNumberFormat="1" applyFont="1" applyFill="1" applyBorder="1" applyAlignment="1">
      <alignment horizontal="right" vertical="center" wrapText="1"/>
    </xf>
    <xf numFmtId="165" fontId="4" fillId="11" borderId="1" xfId="0" applyNumberFormat="1" applyFont="1" applyFill="1" applyBorder="1" applyAlignment="1">
      <alignment vertical="center" wrapText="1"/>
    </xf>
    <xf numFmtId="165" fontId="4" fillId="11" borderId="8" xfId="0" applyNumberFormat="1" applyFont="1" applyFill="1" applyBorder="1" applyAlignment="1">
      <alignment vertical="center" wrapText="1"/>
    </xf>
    <xf numFmtId="165" fontId="4" fillId="14" borderId="1" xfId="0" applyNumberFormat="1" applyFont="1" applyFill="1" applyBorder="1" applyAlignment="1">
      <alignment vertical="center" wrapText="1"/>
    </xf>
    <xf numFmtId="165" fontId="4" fillId="14" borderId="8" xfId="0" applyNumberFormat="1" applyFont="1" applyFill="1" applyBorder="1" applyAlignment="1">
      <alignment vertical="center" wrapText="1"/>
    </xf>
    <xf numFmtId="165" fontId="4" fillId="11" borderId="2" xfId="0" applyNumberFormat="1" applyFont="1" applyFill="1" applyBorder="1" applyAlignment="1">
      <alignment vertical="center" wrapText="1"/>
    </xf>
    <xf numFmtId="165" fontId="4" fillId="11" borderId="3" xfId="0" applyNumberFormat="1" applyFont="1" applyFill="1" applyBorder="1" applyAlignment="1">
      <alignment vertical="center" wrapText="1"/>
    </xf>
    <xf numFmtId="165" fontId="4" fillId="14" borderId="5" xfId="0" applyNumberFormat="1" applyFont="1" applyFill="1" applyBorder="1" applyAlignment="1">
      <alignment vertical="center" wrapText="1"/>
    </xf>
    <xf numFmtId="165" fontId="4" fillId="11" borderId="2" xfId="0" applyNumberFormat="1" applyFont="1" applyFill="1" applyBorder="1" applyAlignment="1">
      <alignment horizontal="right" vertical="center" wrapText="1"/>
    </xf>
    <xf numFmtId="165" fontId="4" fillId="11" borderId="4" xfId="0" applyNumberFormat="1" applyFont="1" applyFill="1" applyBorder="1" applyAlignment="1">
      <alignment horizontal="right" vertical="center" wrapText="1"/>
    </xf>
    <xf numFmtId="165" fontId="4" fillId="11" borderId="5" xfId="0" applyNumberFormat="1" applyFont="1" applyFill="1" applyBorder="1" applyAlignment="1">
      <alignment vertical="center" wrapText="1"/>
    </xf>
    <xf numFmtId="165" fontId="0" fillId="0" borderId="18" xfId="0" applyNumberFormat="1" applyBorder="1" applyAlignment="1">
      <alignment wrapText="1"/>
    </xf>
    <xf numFmtId="165" fontId="0" fillId="0" borderId="23" xfId="0" applyNumberFormat="1" applyBorder="1" applyAlignment="1">
      <alignment wrapText="1"/>
    </xf>
    <xf numFmtId="165" fontId="0" fillId="0" borderId="7" xfId="0" applyNumberFormat="1" applyBorder="1" applyAlignment="1">
      <alignment wrapText="1"/>
    </xf>
    <xf numFmtId="165" fontId="0" fillId="0" borderId="21" xfId="0" applyNumberFormat="1" applyBorder="1" applyAlignment="1">
      <alignment wrapText="1"/>
    </xf>
    <xf numFmtId="165" fontId="0" fillId="0" borderId="8" xfId="0" applyNumberFormat="1" applyBorder="1" applyAlignment="1">
      <alignment wrapText="1"/>
    </xf>
    <xf numFmtId="165" fontId="8" fillId="14" borderId="7" xfId="0" applyNumberFormat="1" applyFont="1" applyFill="1" applyBorder="1" applyAlignment="1">
      <alignment vertical="center" wrapText="1"/>
    </xf>
    <xf numFmtId="165" fontId="6" fillId="11" borderId="2" xfId="0" applyNumberFormat="1" applyFont="1" applyFill="1" applyBorder="1" applyAlignment="1">
      <alignment vertical="center" wrapText="1"/>
    </xf>
    <xf numFmtId="165" fontId="6" fillId="11" borderId="6" xfId="0" applyNumberFormat="1" applyFont="1" applyFill="1" applyBorder="1" applyAlignment="1">
      <alignment vertical="center" wrapText="1"/>
    </xf>
    <xf numFmtId="165" fontId="2" fillId="11" borderId="5" xfId="0" applyNumberFormat="1" applyFont="1" applyFill="1" applyBorder="1" applyAlignment="1">
      <alignment vertical="center" wrapText="1"/>
    </xf>
    <xf numFmtId="165" fontId="10" fillId="11" borderId="8" xfId="0" applyNumberFormat="1" applyFont="1" applyFill="1" applyBorder="1" applyAlignment="1">
      <alignment vertical="center" wrapText="1"/>
    </xf>
    <xf numFmtId="165" fontId="10" fillId="11" borderId="8" xfId="0" applyNumberFormat="1" applyFont="1" applyFill="1" applyBorder="1" applyAlignment="1">
      <alignment horizontal="right" vertical="center" wrapText="1"/>
    </xf>
    <xf numFmtId="6" fontId="0" fillId="15" borderId="26" xfId="0" applyNumberFormat="1" applyFill="1" applyBorder="1"/>
    <xf numFmtId="165" fontId="0" fillId="17" borderId="1" xfId="0" applyNumberFormat="1" applyFill="1" applyBorder="1"/>
    <xf numFmtId="0" fontId="1"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1" fillId="17" borderId="1" xfId="0" applyFont="1" applyFill="1" applyBorder="1" applyAlignment="1">
      <alignment horizontal="center" vertical="center"/>
    </xf>
    <xf numFmtId="6" fontId="1" fillId="17" borderId="1" xfId="0" applyNumberFormat="1" applyFont="1" applyFill="1" applyBorder="1"/>
    <xf numFmtId="6" fontId="0" fillId="17" borderId="1" xfId="0" applyNumberFormat="1" applyFill="1" applyBorder="1" applyAlignment="1">
      <alignment horizontal="center"/>
    </xf>
    <xf numFmtId="0" fontId="0" fillId="17" borderId="1" xfId="0" applyFill="1" applyBorder="1" applyAlignment="1">
      <alignment horizontal="center"/>
    </xf>
    <xf numFmtId="6" fontId="1" fillId="17" borderId="1" xfId="0" applyNumberFormat="1" applyFont="1" applyFill="1" applyBorder="1" applyAlignment="1">
      <alignment horizontal="center"/>
    </xf>
    <xf numFmtId="0" fontId="4" fillId="11" borderId="5" xfId="0" applyFont="1" applyFill="1" applyBorder="1" applyAlignment="1">
      <alignment vertical="center" wrapText="1"/>
    </xf>
    <xf numFmtId="0" fontId="10" fillId="11" borderId="14" xfId="0" applyFont="1" applyFill="1" applyBorder="1" applyAlignment="1">
      <alignment vertical="center" wrapText="1"/>
    </xf>
    <xf numFmtId="0" fontId="10" fillId="11" borderId="5" xfId="0" applyFont="1" applyFill="1" applyBorder="1" applyAlignment="1">
      <alignment vertical="center" wrapText="1"/>
    </xf>
    <xf numFmtId="6" fontId="10" fillId="11" borderId="14" xfId="0" applyNumberFormat="1" applyFont="1" applyFill="1" applyBorder="1" applyAlignment="1">
      <alignment horizontal="right" vertical="center" wrapText="1"/>
    </xf>
    <xf numFmtId="6" fontId="10" fillId="11" borderId="5" xfId="0" applyNumberFormat="1" applyFont="1" applyFill="1" applyBorder="1" applyAlignment="1">
      <alignment horizontal="right" vertical="center" wrapText="1"/>
    </xf>
    <xf numFmtId="6" fontId="2" fillId="11" borderId="5" xfId="0" applyNumberFormat="1" applyFont="1" applyFill="1" applyBorder="1" applyAlignment="1">
      <alignment vertical="center" wrapText="1"/>
    </xf>
    <xf numFmtId="0" fontId="10" fillId="11" borderId="12" xfId="0" applyFont="1" applyFill="1" applyBorder="1" applyAlignment="1">
      <alignment vertical="center" wrapText="1"/>
    </xf>
    <xf numFmtId="0" fontId="10" fillId="3" borderId="3" xfId="0" applyFont="1" applyFill="1" applyBorder="1" applyAlignment="1">
      <alignment vertical="center" wrapText="1"/>
    </xf>
    <xf numFmtId="6" fontId="10" fillId="11" borderId="12" xfId="0" applyNumberFormat="1" applyFont="1" applyFill="1" applyBorder="1" applyAlignment="1">
      <alignment horizontal="right" vertical="center" wrapText="1"/>
    </xf>
    <xf numFmtId="0" fontId="18" fillId="18" borderId="6" xfId="0" applyFont="1" applyFill="1" applyBorder="1" applyAlignment="1">
      <alignment vertical="center" wrapText="1"/>
    </xf>
    <xf numFmtId="0" fontId="6" fillId="18" borderId="1" xfId="0" applyFont="1" applyFill="1" applyBorder="1" applyAlignment="1">
      <alignment vertical="center"/>
    </xf>
    <xf numFmtId="0" fontId="10" fillId="11" borderId="5" xfId="0" applyFont="1" applyFill="1" applyBorder="1" applyAlignment="1">
      <alignment vertical="center" wrapText="1"/>
    </xf>
    <xf numFmtId="0" fontId="10" fillId="14" borderId="8" xfId="0" applyFont="1" applyFill="1" applyBorder="1" applyAlignment="1">
      <alignment vertical="center" wrapText="1"/>
    </xf>
    <xf numFmtId="0" fontId="10" fillId="11" borderId="8" xfId="0" applyFont="1" applyFill="1" applyBorder="1" applyAlignment="1">
      <alignment vertical="center" wrapText="1"/>
    </xf>
    <xf numFmtId="0" fontId="11" fillId="11" borderId="5" xfId="0" applyFont="1" applyFill="1" applyBorder="1" applyAlignment="1">
      <alignment vertical="center" wrapText="1"/>
    </xf>
    <xf numFmtId="0" fontId="10" fillId="11" borderId="2" xfId="0" applyFont="1" applyFill="1" applyBorder="1" applyAlignment="1">
      <alignment vertical="center" wrapText="1"/>
    </xf>
    <xf numFmtId="6" fontId="0" fillId="15" borderId="1" xfId="0" applyNumberFormat="1" applyFill="1" applyBorder="1"/>
    <xf numFmtId="6" fontId="4" fillId="11" borderId="12" xfId="0" applyNumberFormat="1" applyFont="1" applyFill="1" applyBorder="1" applyAlignment="1">
      <alignment vertical="center"/>
    </xf>
    <xf numFmtId="6" fontId="1" fillId="0" borderId="14" xfId="0" applyNumberFormat="1" applyFont="1" applyBorder="1"/>
    <xf numFmtId="6" fontId="1" fillId="0" borderId="5" xfId="0" applyNumberFormat="1" applyFont="1" applyBorder="1"/>
    <xf numFmtId="0" fontId="0" fillId="7" borderId="1" xfId="0" applyFill="1" applyBorder="1"/>
    <xf numFmtId="0" fontId="0" fillId="19" borderId="1" xfId="0" applyFill="1" applyBorder="1"/>
    <xf numFmtId="0" fontId="11" fillId="0" borderId="2" xfId="0" applyFont="1" applyBorder="1" applyAlignment="1">
      <alignment horizontal="left" vertical="center"/>
    </xf>
    <xf numFmtId="3" fontId="4" fillId="11" borderId="8" xfId="0" applyNumberFormat="1" applyFont="1" applyFill="1" applyBorder="1" applyAlignment="1">
      <alignment vertical="center" wrapText="1"/>
    </xf>
    <xf numFmtId="3" fontId="0" fillId="0" borderId="6" xfId="0" applyNumberFormat="1" applyBorder="1" applyAlignment="1">
      <alignment wrapText="1"/>
    </xf>
    <xf numFmtId="3" fontId="6" fillId="11" borderId="1" xfId="0" applyNumberFormat="1" applyFont="1" applyFill="1" applyBorder="1" applyAlignment="1">
      <alignment vertical="center" wrapText="1"/>
    </xf>
    <xf numFmtId="5" fontId="4" fillId="11" borderId="1" xfId="0" applyNumberFormat="1" applyFont="1" applyFill="1" applyBorder="1" applyAlignment="1">
      <alignment vertical="center" wrapText="1"/>
    </xf>
    <xf numFmtId="0" fontId="0" fillId="0" borderId="5" xfId="0" applyBorder="1"/>
    <xf numFmtId="0" fontId="11" fillId="11" borderId="7" xfId="0" applyFont="1" applyFill="1" applyBorder="1" applyAlignment="1">
      <alignment horizontal="center" vertical="center" wrapText="1"/>
    </xf>
    <xf numFmtId="165" fontId="11" fillId="11" borderId="5" xfId="0" applyNumberFormat="1" applyFont="1" applyFill="1" applyBorder="1" applyAlignment="1">
      <alignment vertical="center" wrapText="1"/>
    </xf>
    <xf numFmtId="3" fontId="10" fillId="11" borderId="5" xfId="0" applyNumberFormat="1" applyFont="1" applyFill="1" applyBorder="1" applyAlignment="1">
      <alignment vertical="center" wrapText="1"/>
    </xf>
    <xf numFmtId="3" fontId="10" fillId="11" borderId="2" xfId="0" applyNumberFormat="1" applyFont="1" applyFill="1" applyBorder="1" applyAlignment="1">
      <alignment vertical="center" wrapText="1"/>
    </xf>
    <xf numFmtId="3" fontId="10" fillId="11" borderId="7" xfId="0" applyNumberFormat="1" applyFont="1" applyFill="1" applyBorder="1" applyAlignment="1">
      <alignment horizontal="right" vertical="center" wrapText="1"/>
    </xf>
    <xf numFmtId="165" fontId="10" fillId="11" borderId="5" xfId="0" applyNumberFormat="1" applyFont="1" applyFill="1" applyBorder="1" applyAlignment="1">
      <alignment vertical="center" wrapText="1"/>
    </xf>
    <xf numFmtId="165" fontId="10" fillId="11" borderId="1" xfId="0" applyNumberFormat="1" applyFont="1" applyFill="1" applyBorder="1" applyAlignment="1">
      <alignment vertical="center" wrapText="1"/>
    </xf>
    <xf numFmtId="165" fontId="10" fillId="11" borderId="2" xfId="0" applyNumberFormat="1" applyFont="1" applyFill="1" applyBorder="1" applyAlignment="1">
      <alignment vertical="center" wrapText="1"/>
    </xf>
    <xf numFmtId="3" fontId="4" fillId="14" borderId="8" xfId="0" applyNumberFormat="1" applyFont="1" applyFill="1" applyBorder="1" applyAlignment="1">
      <alignment vertical="center" wrapText="1"/>
    </xf>
    <xf numFmtId="3" fontId="4" fillId="11" borderId="1" xfId="0" applyNumberFormat="1" applyFont="1" applyFill="1" applyBorder="1" applyAlignment="1">
      <alignment horizontal="right" vertical="center" wrapText="1"/>
    </xf>
    <xf numFmtId="3" fontId="4" fillId="14" borderId="1" xfId="0" applyNumberFormat="1" applyFont="1" applyFill="1" applyBorder="1" applyAlignment="1">
      <alignment vertical="center" wrapText="1"/>
    </xf>
    <xf numFmtId="3" fontId="4" fillId="14" borderId="5" xfId="0" applyNumberFormat="1" applyFont="1" applyFill="1" applyBorder="1" applyAlignment="1">
      <alignment vertical="center" wrapText="1"/>
    </xf>
    <xf numFmtId="3" fontId="8" fillId="14" borderId="2" xfId="0" applyNumberFormat="1" applyFont="1" applyFill="1" applyBorder="1" applyAlignment="1">
      <alignment horizontal="right" vertical="center" wrapText="1"/>
    </xf>
    <xf numFmtId="3" fontId="10" fillId="11" borderId="8" xfId="0" applyNumberFormat="1" applyFont="1" applyFill="1" applyBorder="1" applyAlignment="1">
      <alignment vertical="center" wrapText="1"/>
    </xf>
    <xf numFmtId="3" fontId="0" fillId="0" borderId="0" xfId="0" applyNumberFormat="1"/>
    <xf numFmtId="165" fontId="6" fillId="11" borderId="2" xfId="0" applyNumberFormat="1" applyFont="1" applyFill="1" applyBorder="1" applyAlignment="1">
      <alignment horizontal="right" vertical="center" wrapText="1"/>
    </xf>
    <xf numFmtId="165" fontId="6" fillId="11" borderId="6" xfId="0" applyNumberFormat="1" applyFont="1" applyFill="1" applyBorder="1" applyAlignment="1">
      <alignment horizontal="right" vertical="center" wrapText="1"/>
    </xf>
    <xf numFmtId="0" fontId="1" fillId="17" borderId="14" xfId="0" applyFont="1" applyFill="1" applyBorder="1" applyAlignment="1">
      <alignment horizontal="center" vertical="center"/>
    </xf>
    <xf numFmtId="0" fontId="1" fillId="17" borderId="15" xfId="0" applyFont="1" applyFill="1" applyBorder="1" applyAlignment="1">
      <alignment horizontal="center" vertical="center"/>
    </xf>
    <xf numFmtId="0" fontId="1" fillId="0" borderId="5" xfId="0" applyFont="1" applyBorder="1" applyAlignment="1"/>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2" xfId="0" applyFont="1" applyFill="1" applyBorder="1" applyAlignment="1">
      <alignment vertical="center" textRotation="90" wrapText="1"/>
    </xf>
    <xf numFmtId="0" fontId="2" fillId="2" borderId="4" xfId="0" applyFont="1" applyFill="1" applyBorder="1" applyAlignment="1">
      <alignment vertical="center" textRotation="90"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6"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15" xfId="0" applyBorder="1" applyAlignment="1"/>
    <xf numFmtId="0" fontId="0" fillId="0" borderId="5" xfId="0" applyBorder="1" applyAlignme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2" xfId="0" applyFont="1" applyBorder="1" applyAlignment="1">
      <alignment vertical="center"/>
    </xf>
    <xf numFmtId="0" fontId="0" fillId="0" borderId="3" xfId="0" applyBorder="1" applyAlignment="1"/>
    <xf numFmtId="0" fontId="0" fillId="0" borderId="4" xfId="0" applyBorder="1" applyAlignment="1"/>
    <xf numFmtId="165" fontId="17" fillId="0" borderId="14" xfId="0" applyNumberFormat="1" applyFont="1" applyBorder="1" applyAlignment="1"/>
    <xf numFmtId="165" fontId="1" fillId="0" borderId="5" xfId="0" applyNumberFormat="1" applyFont="1" applyBorder="1" applyAlignment="1"/>
    <xf numFmtId="0" fontId="12" fillId="8" borderId="14" xfId="0" applyFont="1" applyFill="1" applyBorder="1" applyAlignment="1">
      <alignment vertical="center" wrapText="1"/>
    </xf>
    <xf numFmtId="0" fontId="12" fillId="8" borderId="15" xfId="0" applyFont="1" applyFill="1" applyBorder="1" applyAlignment="1">
      <alignment vertical="center" wrapText="1"/>
    </xf>
    <xf numFmtId="0" fontId="10" fillId="11" borderId="14" xfId="0" applyFont="1" applyFill="1" applyBorder="1" applyAlignment="1">
      <alignment vertical="center" wrapText="1"/>
    </xf>
    <xf numFmtId="0" fontId="10" fillId="11" borderId="5"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0" fontId="8" fillId="14" borderId="12" xfId="0" applyFont="1" applyFill="1" applyBorder="1" applyAlignment="1">
      <alignment vertical="center" wrapText="1"/>
    </xf>
    <xf numFmtId="0" fontId="8" fillId="14" borderId="6" xfId="0" applyFont="1" applyFill="1" applyBorder="1" applyAlignment="1">
      <alignment vertical="center" wrapText="1"/>
    </xf>
    <xf numFmtId="0" fontId="13" fillId="8" borderId="14" xfId="0" applyFont="1" applyFill="1" applyBorder="1" applyAlignment="1">
      <alignment vertical="center" wrapText="1"/>
    </xf>
    <xf numFmtId="0" fontId="13" fillId="8" borderId="15" xfId="0" applyFont="1" applyFill="1" applyBorder="1" applyAlignment="1">
      <alignment vertical="center" wrapText="1"/>
    </xf>
    <xf numFmtId="6" fontId="10" fillId="11" borderId="14" xfId="0" applyNumberFormat="1" applyFont="1" applyFill="1" applyBorder="1" applyAlignment="1">
      <alignment horizontal="right" vertical="center" wrapText="1"/>
    </xf>
    <xf numFmtId="6" fontId="10" fillId="11" borderId="5" xfId="0" applyNumberFormat="1" applyFont="1" applyFill="1" applyBorder="1" applyAlignment="1">
      <alignment horizontal="right" vertical="center" wrapText="1"/>
    </xf>
    <xf numFmtId="6" fontId="2" fillId="11" borderId="14" xfId="0" applyNumberFormat="1" applyFont="1" applyFill="1" applyBorder="1" applyAlignment="1">
      <alignment vertical="center" wrapText="1"/>
    </xf>
    <xf numFmtId="6" fontId="2" fillId="11" borderId="5" xfId="0" applyNumberFormat="1" applyFont="1" applyFill="1" applyBorder="1" applyAlignment="1">
      <alignment vertical="center" wrapText="1"/>
    </xf>
    <xf numFmtId="0" fontId="13" fillId="12" borderId="14" xfId="0" applyFont="1" applyFill="1" applyBorder="1" applyAlignment="1">
      <alignment vertical="center" wrapText="1"/>
    </xf>
    <xf numFmtId="0" fontId="20" fillId="12" borderId="15" xfId="0" applyFont="1" applyFill="1" applyBorder="1" applyAlignment="1">
      <alignment vertical="center" wrapText="1"/>
    </xf>
    <xf numFmtId="6" fontId="2" fillId="11" borderId="1" xfId="0" applyNumberFormat="1" applyFont="1" applyFill="1" applyBorder="1" applyAlignment="1">
      <alignment horizontal="right" vertical="center" wrapText="1"/>
    </xf>
    <xf numFmtId="0" fontId="0" fillId="0" borderId="1" xfId="0" applyBorder="1" applyAlignment="1">
      <alignment horizontal="righ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0" fillId="0" borderId="12" xfId="0" applyBorder="1" applyAlignment="1">
      <alignment vertical="top" wrapText="1"/>
    </xf>
    <xf numFmtId="0" fontId="0" fillId="0" borderId="11" xfId="0" applyBorder="1" applyAlignment="1">
      <alignment vertical="top" wrapText="1"/>
    </xf>
    <xf numFmtId="0" fontId="4" fillId="11" borderId="12" xfId="0" applyFont="1" applyFill="1" applyBorder="1" applyAlignment="1">
      <alignment horizontal="center" vertical="center" wrapText="1"/>
    </xf>
    <xf numFmtId="0" fontId="4" fillId="11" borderId="11" xfId="0" applyFont="1" applyFill="1" applyBorder="1" applyAlignment="1">
      <alignment horizontal="center" vertical="center" wrapText="1"/>
    </xf>
    <xf numFmtId="6" fontId="4" fillId="11" borderId="2" xfId="0" applyNumberFormat="1" applyFont="1" applyFill="1" applyBorder="1" applyAlignment="1">
      <alignment vertical="center"/>
    </xf>
    <xf numFmtId="6" fontId="4" fillId="11" borderId="4" xfId="0" applyNumberFormat="1" applyFont="1" applyFill="1" applyBorder="1" applyAlignment="1">
      <alignment vertical="center"/>
    </xf>
    <xf numFmtId="0" fontId="13" fillId="6" borderId="11" xfId="0" applyFont="1" applyFill="1" applyBorder="1" applyAlignment="1">
      <alignment vertical="center" wrapText="1"/>
    </xf>
    <xf numFmtId="0" fontId="13" fillId="6" borderId="15" xfId="0" applyFont="1" applyFill="1" applyBorder="1" applyAlignment="1">
      <alignment vertical="center" wrapText="1"/>
    </xf>
    <xf numFmtId="0" fontId="13" fillId="12" borderId="12" xfId="0" applyFont="1" applyFill="1" applyBorder="1" applyAlignment="1">
      <alignment vertical="center" wrapText="1"/>
    </xf>
    <xf numFmtId="0" fontId="13" fillId="12" borderId="9" xfId="0" applyFont="1" applyFill="1" applyBorder="1" applyAlignment="1">
      <alignment vertical="center" wrapText="1"/>
    </xf>
    <xf numFmtId="0" fontId="4" fillId="14" borderId="14" xfId="0" applyFont="1" applyFill="1" applyBorder="1" applyAlignment="1">
      <alignment vertical="center" wrapText="1"/>
    </xf>
    <xf numFmtId="0" fontId="4" fillId="14" borderId="5" xfId="0" applyFont="1" applyFill="1" applyBorder="1" applyAlignment="1">
      <alignment vertical="center" wrapText="1"/>
    </xf>
    <xf numFmtId="0" fontId="4" fillId="7" borderId="3"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11" borderId="14" xfId="0" applyFont="1" applyFill="1" applyBorder="1" applyAlignment="1">
      <alignment vertical="center" wrapText="1"/>
    </xf>
    <xf numFmtId="0" fontId="4" fillId="11" borderId="5" xfId="0" applyFont="1" applyFill="1" applyBorder="1" applyAlignment="1">
      <alignment vertical="center" wrapText="1"/>
    </xf>
    <xf numFmtId="0" fontId="12" fillId="6" borderId="11" xfId="0" applyFont="1" applyFill="1" applyBorder="1" applyAlignment="1">
      <alignment vertical="center" wrapText="1"/>
    </xf>
    <xf numFmtId="0" fontId="12" fillId="6" borderId="10" xfId="0" applyFont="1" applyFill="1" applyBorder="1" applyAlignment="1">
      <alignment vertical="center" wrapText="1"/>
    </xf>
    <xf numFmtId="0" fontId="4" fillId="14" borderId="11" xfId="0" applyFont="1" applyFill="1" applyBorder="1" applyAlignment="1">
      <alignment vertical="center" wrapText="1"/>
    </xf>
    <xf numFmtId="0" fontId="4" fillId="14" borderId="8" xfId="0" applyFont="1" applyFill="1" applyBorder="1" applyAlignment="1">
      <alignment vertical="center" wrapText="1"/>
    </xf>
    <xf numFmtId="0" fontId="13" fillId="6" borderId="14" xfId="0" applyFont="1" applyFill="1" applyBorder="1" applyAlignment="1">
      <alignment vertical="center" wrapText="1"/>
    </xf>
    <xf numFmtId="0" fontId="4" fillId="11" borderId="2" xfId="0" applyFont="1" applyFill="1" applyBorder="1" applyAlignment="1">
      <alignment vertical="center" wrapText="1"/>
    </xf>
    <xf numFmtId="0" fontId="4" fillId="11" borderId="4" xfId="0" applyFont="1" applyFill="1" applyBorder="1" applyAlignment="1">
      <alignment vertical="center" wrapText="1"/>
    </xf>
    <xf numFmtId="6" fontId="4" fillId="11" borderId="2" xfId="0" applyNumberFormat="1" applyFont="1" applyFill="1" applyBorder="1" applyAlignment="1">
      <alignment vertical="center" wrapText="1"/>
    </xf>
    <xf numFmtId="6" fontId="4" fillId="11" borderId="4" xfId="0" applyNumberFormat="1" applyFont="1" applyFill="1" applyBorder="1" applyAlignment="1">
      <alignment vertical="center" wrapText="1"/>
    </xf>
    <xf numFmtId="0" fontId="7" fillId="11" borderId="2" xfId="0" applyFont="1" applyFill="1" applyBorder="1" applyAlignment="1">
      <alignment vertical="center" wrapText="1"/>
    </xf>
    <xf numFmtId="0" fontId="7" fillId="11" borderId="4" xfId="0" applyFont="1" applyFill="1" applyBorder="1" applyAlignment="1">
      <alignment vertical="center" wrapText="1"/>
    </xf>
    <xf numFmtId="165" fontId="4" fillId="11" borderId="2" xfId="0" applyNumberFormat="1" applyFont="1" applyFill="1" applyBorder="1" applyAlignment="1">
      <alignment vertical="center" wrapText="1"/>
    </xf>
    <xf numFmtId="165" fontId="4" fillId="11" borderId="4" xfId="0" applyNumberFormat="1" applyFont="1" applyFill="1" applyBorder="1" applyAlignment="1">
      <alignment vertical="center" wrapText="1"/>
    </xf>
    <xf numFmtId="0" fontId="4" fillId="11" borderId="2" xfId="0" applyFont="1" applyFill="1" applyBorder="1" applyAlignment="1">
      <alignment horizontal="right" vertical="center" wrapText="1"/>
    </xf>
    <xf numFmtId="0" fontId="4" fillId="11" borderId="4" xfId="0" applyFont="1" applyFill="1" applyBorder="1" applyAlignment="1">
      <alignment horizontal="righ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wrapText="1"/>
    </xf>
    <xf numFmtId="0" fontId="4" fillId="11" borderId="3" xfId="0" applyFont="1" applyFill="1" applyBorder="1" applyAlignment="1">
      <alignment vertical="center" wrapText="1"/>
    </xf>
    <xf numFmtId="6" fontId="4" fillId="11" borderId="3" xfId="0" applyNumberFormat="1" applyFont="1" applyFill="1" applyBorder="1" applyAlignment="1">
      <alignment vertical="center" wrapText="1"/>
    </xf>
    <xf numFmtId="3" fontId="4" fillId="11" borderId="2" xfId="0" applyNumberFormat="1" applyFont="1" applyFill="1" applyBorder="1" applyAlignment="1">
      <alignment vertical="center" wrapText="1"/>
    </xf>
    <xf numFmtId="3" fontId="4" fillId="11" borderId="3" xfId="0" applyNumberFormat="1" applyFont="1" applyFill="1" applyBorder="1" applyAlignment="1">
      <alignment vertical="center" wrapText="1"/>
    </xf>
    <xf numFmtId="0" fontId="4" fillId="11" borderId="12" xfId="0" applyFont="1" applyFill="1" applyBorder="1" applyAlignment="1">
      <alignment vertical="center" wrapText="1"/>
    </xf>
    <xf numFmtId="0" fontId="4" fillId="11" borderId="6" xfId="0" applyFont="1" applyFill="1" applyBorder="1" applyAlignment="1">
      <alignment vertical="center" wrapText="1"/>
    </xf>
    <xf numFmtId="0" fontId="4" fillId="11" borderId="13" xfId="0" applyFont="1" applyFill="1" applyBorder="1" applyAlignment="1">
      <alignment vertical="center" wrapText="1"/>
    </xf>
    <xf numFmtId="0" fontId="4" fillId="11" borderId="7" xfId="0" applyFont="1" applyFill="1" applyBorder="1" applyAlignment="1">
      <alignmen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6" fontId="6" fillId="11" borderId="2" xfId="0" applyNumberFormat="1" applyFont="1" applyFill="1" applyBorder="1" applyAlignment="1">
      <alignment vertical="center" wrapText="1"/>
    </xf>
    <xf numFmtId="6" fontId="6" fillId="11" borderId="3" xfId="0" applyNumberFormat="1" applyFont="1" applyFill="1" applyBorder="1" applyAlignment="1">
      <alignment vertical="center" wrapText="1"/>
    </xf>
    <xf numFmtId="3" fontId="2" fillId="2" borderId="2" xfId="0" applyNumberFormat="1" applyFont="1" applyFill="1" applyBorder="1" applyAlignment="1">
      <alignment vertical="center" wrapText="1"/>
    </xf>
    <xf numFmtId="3" fontId="2" fillId="2" borderId="3" xfId="0" applyNumberFormat="1" applyFont="1" applyFill="1" applyBorder="1" applyAlignment="1">
      <alignment vertical="center" wrapText="1"/>
    </xf>
    <xf numFmtId="0" fontId="2" fillId="10" borderId="2" xfId="0" applyFont="1" applyFill="1" applyBorder="1" applyAlignment="1">
      <alignment vertical="center" wrapText="1"/>
    </xf>
    <xf numFmtId="0" fontId="2" fillId="10" borderId="3" xfId="0" applyFont="1" applyFill="1" applyBorder="1" applyAlignment="1">
      <alignment vertical="center" wrapText="1"/>
    </xf>
    <xf numFmtId="0" fontId="3" fillId="4" borderId="14" xfId="0" applyFont="1" applyFill="1" applyBorder="1" applyAlignment="1">
      <alignment vertical="center" wrapText="1"/>
    </xf>
    <xf numFmtId="0" fontId="1" fillId="10" borderId="2" xfId="0" applyFont="1" applyFill="1" applyBorder="1" applyAlignment="1">
      <alignment horizontal="center" vertical="center"/>
    </xf>
    <xf numFmtId="0" fontId="1" fillId="10" borderId="3" xfId="0" applyFont="1" applyFill="1" applyBorder="1" applyAlignment="1">
      <alignment horizontal="center" vertical="center"/>
    </xf>
    <xf numFmtId="0" fontId="4" fillId="14" borderId="11" xfId="0" applyFont="1" applyFill="1" applyBorder="1" applyAlignment="1">
      <alignment horizontal="right" vertical="center" wrapText="1"/>
    </xf>
    <xf numFmtId="0" fontId="4" fillId="14" borderId="8" xfId="0" applyFont="1" applyFill="1" applyBorder="1" applyAlignment="1">
      <alignment horizontal="right" vertical="center" wrapText="1"/>
    </xf>
    <xf numFmtId="0" fontId="0" fillId="2" borderId="2" xfId="0" applyFill="1" applyBorder="1" applyAlignment="1">
      <alignment vertical="top" textRotation="90" wrapText="1"/>
    </xf>
    <xf numFmtId="0" fontId="0" fillId="2" borderId="3" xfId="0" applyFill="1" applyBorder="1" applyAlignment="1">
      <alignment vertical="top" textRotation="90" wrapText="1"/>
    </xf>
    <xf numFmtId="0" fontId="2" fillId="2" borderId="3" xfId="0" applyFont="1" applyFill="1" applyBorder="1" applyAlignment="1">
      <alignment vertical="center" wrapText="1"/>
    </xf>
    <xf numFmtId="0" fontId="2" fillId="2" borderId="13" xfId="0" applyFont="1" applyFill="1" applyBorder="1" applyAlignment="1">
      <alignment vertical="center" wrapText="1"/>
    </xf>
    <xf numFmtId="0" fontId="2" fillId="2" borderId="12" xfId="0" applyFont="1" applyFill="1" applyBorder="1" applyAlignment="1">
      <alignment horizontal="center" vertical="center" textRotation="90" wrapText="1"/>
    </xf>
    <xf numFmtId="0" fontId="2" fillId="2" borderId="13" xfId="0" applyFont="1" applyFill="1" applyBorder="1" applyAlignment="1">
      <alignment horizontal="center" vertical="center" textRotation="90" wrapText="1"/>
    </xf>
    <xf numFmtId="0" fontId="2" fillId="2" borderId="3" xfId="0" applyFont="1" applyFill="1" applyBorder="1" applyAlignment="1">
      <alignment vertical="center" textRotation="90" wrapText="1"/>
    </xf>
    <xf numFmtId="0" fontId="13" fillId="18" borderId="14" xfId="0" applyFont="1" applyFill="1" applyBorder="1" applyAlignment="1">
      <alignment horizontal="left" vertical="center" wrapText="1"/>
    </xf>
    <xf numFmtId="0" fontId="0" fillId="18" borderId="15" xfId="0" applyFill="1" applyBorder="1" applyAlignment="1">
      <alignment horizontal="left" vertical="center" wrapText="1"/>
    </xf>
    <xf numFmtId="0" fontId="0" fillId="18" borderId="5" xfId="0" applyFill="1" applyBorder="1" applyAlignment="1">
      <alignment horizontal="left" vertical="center" wrapText="1"/>
    </xf>
    <xf numFmtId="0" fontId="2" fillId="16" borderId="14"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0" fillId="0" borderId="5" xfId="0" applyBorder="1" applyAlignment="1">
      <alignment horizontal="center" vertical="center" wrapText="1"/>
    </xf>
    <xf numFmtId="0" fontId="0" fillId="11" borderId="14" xfId="0" applyFill="1" applyBorder="1" applyAlignment="1">
      <alignment vertical="top" wrapText="1"/>
    </xf>
    <xf numFmtId="0" fontId="0" fillId="11" borderId="5" xfId="0" applyFill="1" applyBorder="1" applyAlignment="1">
      <alignment vertical="top" wrapText="1"/>
    </xf>
    <xf numFmtId="0" fontId="4" fillId="11" borderId="11" xfId="0" applyFont="1" applyFill="1" applyBorder="1" applyAlignment="1">
      <alignment vertical="center" wrapText="1"/>
    </xf>
    <xf numFmtId="0" fontId="4" fillId="11" borderId="8" xfId="0" applyFont="1" applyFill="1" applyBorder="1" applyAlignment="1">
      <alignment vertical="center" wrapText="1"/>
    </xf>
    <xf numFmtId="0" fontId="4" fillId="11" borderId="14" xfId="0" applyFont="1" applyFill="1" applyBorder="1" applyAlignment="1">
      <alignment horizontal="right" vertical="center" wrapText="1"/>
    </xf>
    <xf numFmtId="0" fontId="4" fillId="11" borderId="5" xfId="0" applyFont="1" applyFill="1" applyBorder="1" applyAlignment="1">
      <alignment horizontal="right" vertical="center" wrapText="1"/>
    </xf>
    <xf numFmtId="0" fontId="8" fillId="11" borderId="14" xfId="0" applyFont="1" applyFill="1" applyBorder="1" applyAlignment="1">
      <alignment vertical="center" wrapText="1"/>
    </xf>
    <xf numFmtId="0" fontId="8" fillId="11" borderId="5" xfId="0" applyFont="1" applyFill="1" applyBorder="1" applyAlignment="1">
      <alignment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1" fillId="0" borderId="14" xfId="0" applyFont="1" applyBorder="1" applyAlignment="1">
      <alignment horizontal="right"/>
    </xf>
    <xf numFmtId="0" fontId="10" fillId="14" borderId="14" xfId="0" applyFont="1" applyFill="1" applyBorder="1" applyAlignment="1">
      <alignment vertical="center" wrapText="1"/>
    </xf>
    <xf numFmtId="0" fontId="10" fillId="14" borderId="15" xfId="0" applyFont="1" applyFill="1" applyBorder="1" applyAlignment="1">
      <alignment vertical="center" wrapText="1"/>
    </xf>
    <xf numFmtId="0" fontId="10" fillId="14" borderId="5" xfId="0" applyFont="1" applyFill="1" applyBorder="1" applyAlignment="1">
      <alignment vertical="center" wrapText="1"/>
    </xf>
    <xf numFmtId="0" fontId="10" fillId="11" borderId="12" xfId="0" applyFont="1" applyFill="1" applyBorder="1" applyAlignment="1">
      <alignment horizontal="right" vertical="center" wrapText="1"/>
    </xf>
    <xf numFmtId="0" fontId="10" fillId="11" borderId="6" xfId="0" applyFont="1" applyFill="1" applyBorder="1" applyAlignment="1">
      <alignment horizontal="right" vertical="center" wrapText="1"/>
    </xf>
    <xf numFmtId="6" fontId="10" fillId="11" borderId="12" xfId="0" applyNumberFormat="1" applyFont="1" applyFill="1" applyBorder="1" applyAlignment="1">
      <alignment horizontal="right" vertical="center" wrapText="1"/>
    </xf>
    <xf numFmtId="6" fontId="10" fillId="11" borderId="6" xfId="0" applyNumberFormat="1" applyFont="1" applyFill="1" applyBorder="1" applyAlignment="1">
      <alignment horizontal="right" vertical="center" wrapText="1"/>
    </xf>
    <xf numFmtId="0" fontId="10" fillId="11" borderId="12" xfId="0" applyFont="1" applyFill="1" applyBorder="1" applyAlignment="1">
      <alignment vertical="center" wrapText="1"/>
    </xf>
    <xf numFmtId="0" fontId="10" fillId="11" borderId="6" xfId="0" applyFont="1" applyFill="1" applyBorder="1" applyAlignment="1">
      <alignment vertical="center" wrapText="1"/>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5" xfId="0" applyBorder="1" applyAlignment="1">
      <alignment vertical="center" wrapText="1"/>
    </xf>
    <xf numFmtId="0" fontId="12" fillId="8" borderId="11" xfId="0" applyFont="1" applyFill="1" applyBorder="1" applyAlignment="1">
      <alignment vertical="center" wrapText="1"/>
    </xf>
    <xf numFmtId="0" fontId="12" fillId="8" borderId="10" xfId="0" applyFont="1" applyFill="1" applyBorder="1" applyAlignment="1">
      <alignment vertical="center" wrapText="1"/>
    </xf>
    <xf numFmtId="0" fontId="10" fillId="14" borderId="11" xfId="0" applyFont="1" applyFill="1" applyBorder="1" applyAlignment="1">
      <alignment vertical="center" wrapText="1"/>
    </xf>
    <xf numFmtId="0" fontId="10" fillId="14" borderId="8" xfId="0" applyFont="1" applyFill="1" applyBorder="1" applyAlignment="1">
      <alignment vertical="center" wrapText="1"/>
    </xf>
    <xf numFmtId="0" fontId="10" fillId="14" borderId="12" xfId="0" applyFont="1" applyFill="1" applyBorder="1" applyAlignment="1">
      <alignment vertical="center" wrapText="1"/>
    </xf>
    <xf numFmtId="0" fontId="10" fillId="14" borderId="6" xfId="0" applyFont="1" applyFill="1" applyBorder="1" applyAlignment="1">
      <alignment vertical="center" wrapText="1"/>
    </xf>
    <xf numFmtId="0" fontId="12" fillId="8" borderId="12" xfId="0" applyFont="1" applyFill="1" applyBorder="1" applyAlignment="1">
      <alignment vertical="center" wrapText="1"/>
    </xf>
    <xf numFmtId="0" fontId="12" fillId="8" borderId="9" xfId="0" applyFont="1" applyFill="1" applyBorder="1" applyAlignment="1">
      <alignment vertical="center" wrapText="1"/>
    </xf>
    <xf numFmtId="0" fontId="0" fillId="11" borderId="12" xfId="0" applyFill="1" applyBorder="1" applyAlignment="1">
      <alignment vertical="top" wrapText="1"/>
    </xf>
    <xf numFmtId="0" fontId="0" fillId="11" borderId="6" xfId="0" applyFill="1" applyBorder="1" applyAlignment="1">
      <alignment vertical="top" wrapText="1"/>
    </xf>
    <xf numFmtId="0" fontId="10" fillId="11" borderId="11" xfId="0" applyFont="1" applyFill="1" applyBorder="1" applyAlignment="1">
      <alignment vertical="center" wrapText="1"/>
    </xf>
    <xf numFmtId="0" fontId="10" fillId="11" borderId="8" xfId="0" applyFont="1" applyFill="1" applyBorder="1" applyAlignment="1">
      <alignment vertical="center" wrapText="1"/>
    </xf>
    <xf numFmtId="0" fontId="11" fillId="11" borderId="12"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11" borderId="14" xfId="0" applyFont="1" applyFill="1" applyBorder="1" applyAlignment="1">
      <alignment vertical="center" wrapText="1"/>
    </xf>
    <xf numFmtId="0" fontId="11" fillId="11" borderId="5" xfId="0" applyFont="1" applyFill="1" applyBorder="1" applyAlignment="1">
      <alignment vertical="center" wrapText="1"/>
    </xf>
    <xf numFmtId="0" fontId="19" fillId="14" borderId="13" xfId="0" applyFont="1" applyFill="1" applyBorder="1" applyAlignment="1">
      <alignment vertical="center" wrapText="1"/>
    </xf>
    <xf numFmtId="0" fontId="19" fillId="14" borderId="0" xfId="0" applyFont="1" applyFill="1" applyAlignment="1">
      <alignment vertical="center" wrapText="1"/>
    </xf>
    <xf numFmtId="0" fontId="19" fillId="14" borderId="7" xfId="0" applyFont="1" applyFill="1" applyBorder="1" applyAlignment="1">
      <alignment vertical="center" wrapText="1"/>
    </xf>
    <xf numFmtId="0" fontId="10" fillId="14" borderId="12"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2" fillId="8" borderId="13" xfId="0" applyFont="1" applyFill="1" applyBorder="1" applyAlignment="1">
      <alignment vertical="center" wrapText="1"/>
    </xf>
    <xf numFmtId="0" fontId="12" fillId="8" borderId="0" xfId="0" applyFont="1" applyFill="1" applyAlignment="1">
      <alignment vertical="center" wrapText="1"/>
    </xf>
    <xf numFmtId="0" fontId="2" fillId="2" borderId="11" xfId="0" applyFont="1" applyFill="1" applyBorder="1" applyAlignment="1">
      <alignment horizontal="center" vertical="center" textRotation="90" wrapText="1"/>
    </xf>
    <xf numFmtId="0" fontId="0" fillId="2" borderId="4" xfId="0" applyFill="1" applyBorder="1" applyAlignment="1">
      <alignment vertical="top" textRotation="90" wrapText="1"/>
    </xf>
    <xf numFmtId="0" fontId="2" fillId="2" borderId="11" xfId="0" applyFont="1" applyFill="1" applyBorder="1" applyAlignment="1">
      <alignment vertical="center" wrapText="1"/>
    </xf>
    <xf numFmtId="0" fontId="2" fillId="10" borderId="4" xfId="0" applyFont="1" applyFill="1" applyBorder="1" applyAlignment="1">
      <alignment vertical="center" wrapText="1"/>
    </xf>
    <xf numFmtId="0" fontId="1" fillId="10" borderId="4" xfId="0" applyFont="1" applyFill="1" applyBorder="1" applyAlignment="1">
      <alignment horizontal="center" vertical="center"/>
    </xf>
    <xf numFmtId="0" fontId="2" fillId="2" borderId="8" xfId="0" applyFont="1" applyFill="1" applyBorder="1" applyAlignment="1">
      <alignment vertical="center" wrapText="1"/>
    </xf>
    <xf numFmtId="0" fontId="2" fillId="2" borderId="15" xfId="0" applyFont="1" applyFill="1" applyBorder="1" applyAlignment="1">
      <alignment vertical="center" wrapText="1"/>
    </xf>
    <xf numFmtId="0" fontId="1" fillId="0" borderId="15" xfId="0" applyFont="1" applyBorder="1" applyAlignment="1">
      <alignment horizontal="right"/>
    </xf>
    <xf numFmtId="0" fontId="10" fillId="11" borderId="2" xfId="0" applyFont="1" applyFill="1" applyBorder="1" applyAlignment="1">
      <alignment vertical="center" wrapText="1"/>
    </xf>
    <xf numFmtId="0" fontId="10" fillId="11" borderId="3" xfId="0" applyFont="1" applyFill="1" applyBorder="1" applyAlignment="1">
      <alignment vertical="center" wrapText="1"/>
    </xf>
    <xf numFmtId="0" fontId="2" fillId="11" borderId="14" xfId="0" applyFont="1" applyFill="1" applyBorder="1" applyAlignment="1">
      <alignment horizontal="right" vertical="center" wrapText="1"/>
    </xf>
    <xf numFmtId="0" fontId="2" fillId="11" borderId="5" xfId="0" applyFont="1" applyFill="1" applyBorder="1" applyAlignment="1">
      <alignment horizontal="right" vertical="center" wrapText="1"/>
    </xf>
    <xf numFmtId="0" fontId="10" fillId="3"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0" borderId="1" xfId="0" applyFont="1" applyBorder="1" applyAlignment="1">
      <alignment horizontal="right"/>
    </xf>
    <xf numFmtId="0" fontId="10" fillId="11" borderId="1" xfId="0" applyFont="1" applyFill="1" applyBorder="1" applyAlignment="1">
      <alignment horizontal="center" vertical="center" wrapText="1"/>
    </xf>
    <xf numFmtId="0" fontId="12" fillId="6" borderId="13" xfId="0" applyFont="1" applyFill="1" applyBorder="1" applyAlignment="1">
      <alignment vertical="center" wrapText="1"/>
    </xf>
    <xf numFmtId="0" fontId="12" fillId="6" borderId="0" xfId="0" applyFont="1" applyFill="1" applyAlignment="1">
      <alignmen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0" fillId="11" borderId="11" xfId="0" applyFill="1" applyBorder="1" applyAlignment="1">
      <alignment vertical="top" wrapText="1"/>
    </xf>
    <xf numFmtId="0" fontId="0" fillId="11" borderId="8" xfId="0" applyFill="1" applyBorder="1" applyAlignment="1">
      <alignment vertical="top" wrapText="1"/>
    </xf>
    <xf numFmtId="0" fontId="10" fillId="11" borderId="14" xfId="0" applyFont="1" applyFill="1" applyBorder="1" applyAlignment="1">
      <alignment horizontal="right" vertical="center" wrapText="1"/>
    </xf>
    <xf numFmtId="0" fontId="10" fillId="11" borderId="5" xfId="0" applyFont="1" applyFill="1" applyBorder="1" applyAlignment="1">
      <alignment horizontal="right" vertical="center" wrapText="1"/>
    </xf>
    <xf numFmtId="0" fontId="3" fillId="9" borderId="11" xfId="0" applyFont="1" applyFill="1" applyBorder="1" applyAlignment="1">
      <alignment vertical="center" wrapText="1"/>
    </xf>
    <xf numFmtId="0" fontId="3" fillId="9" borderId="10" xfId="0" applyFont="1" applyFill="1" applyBorder="1" applyAlignment="1">
      <alignmen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165" fontId="0" fillId="0" borderId="28" xfId="0" applyNumberFormat="1" applyBorder="1" applyAlignment="1">
      <alignment wrapText="1"/>
    </xf>
    <xf numFmtId="165" fontId="0" fillId="0" borderId="31" xfId="0" applyNumberFormat="1" applyBorder="1" applyAlignment="1">
      <alignment wrapText="1"/>
    </xf>
    <xf numFmtId="165" fontId="0" fillId="0" borderId="34" xfId="0" applyNumberFormat="1" applyBorder="1" applyAlignment="1">
      <alignment wrapText="1"/>
    </xf>
    <xf numFmtId="165" fontId="0" fillId="0" borderId="37" xfId="0" applyNumberFormat="1" applyBorder="1" applyAlignment="1">
      <alignment wrapText="1"/>
    </xf>
    <xf numFmtId="165" fontId="0" fillId="0" borderId="40" xfId="0" applyNumberFormat="1" applyBorder="1" applyAlignment="1">
      <alignment wrapText="1"/>
    </xf>
    <xf numFmtId="165" fontId="0" fillId="11" borderId="2" xfId="0" applyNumberFormat="1" applyFill="1" applyBorder="1" applyAlignment="1">
      <alignment vertical="center" wrapText="1"/>
    </xf>
    <xf numFmtId="165" fontId="24" fillId="11" borderId="2" xfId="0" applyNumberFormat="1" applyFont="1" applyFill="1" applyBorder="1" applyAlignment="1">
      <alignment horizontal="right" vertical="center" wrapText="1"/>
    </xf>
    <xf numFmtId="165" fontId="0" fillId="11" borderId="2" xfId="0" applyNumberFormat="1" applyFill="1" applyBorder="1" applyAlignment="1">
      <alignment horizontal="right" vertical="center" wrapText="1"/>
    </xf>
    <xf numFmtId="165" fontId="10" fillId="11" borderId="1" xfId="0" applyNumberFormat="1" applyFont="1" applyFill="1" applyBorder="1" applyAlignment="1">
      <alignment horizontal="right" vertical="center" wrapText="1"/>
    </xf>
    <xf numFmtId="165" fontId="10" fillId="11" borderId="18"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B1" workbookViewId="0">
      <selection activeCell="J23" sqref="J23"/>
    </sheetView>
  </sheetViews>
  <sheetFormatPr defaultRowHeight="15" x14ac:dyDescent="0.25"/>
  <cols>
    <col min="1" max="1" width="25.7109375" bestFit="1" customWidth="1"/>
    <col min="2" max="2" width="11.85546875" bestFit="1" customWidth="1"/>
    <col min="3" max="5" width="10.85546875" bestFit="1" customWidth="1"/>
    <col min="6" max="6" width="12.140625" bestFit="1" customWidth="1"/>
    <col min="7" max="7" width="10.85546875" bestFit="1" customWidth="1"/>
    <col min="8" max="8" width="0.42578125" customWidth="1"/>
    <col min="9" max="9" width="10.85546875" bestFit="1" customWidth="1"/>
    <col min="10" max="11" width="11.85546875" bestFit="1" customWidth="1"/>
    <col min="13" max="13" width="11.140625" bestFit="1" customWidth="1"/>
    <col min="14" max="14" width="10.140625" bestFit="1" customWidth="1"/>
    <col min="16" max="17" width="11.140625" bestFit="1" customWidth="1"/>
  </cols>
  <sheetData>
    <row r="1" spans="1:17" ht="15.75" thickBot="1" x14ac:dyDescent="0.3"/>
    <row r="2" spans="1:17" ht="52.5" customHeight="1" thickBot="1" x14ac:dyDescent="0.3">
      <c r="A2" s="576" t="s">
        <v>0</v>
      </c>
      <c r="B2" s="578" t="s">
        <v>3</v>
      </c>
      <c r="C2" s="585" t="s">
        <v>4</v>
      </c>
      <c r="D2" s="586"/>
      <c r="E2" s="587"/>
      <c r="F2" s="576" t="s">
        <v>5</v>
      </c>
      <c r="G2" s="580" t="s">
        <v>6</v>
      </c>
      <c r="H2" s="581"/>
      <c r="I2" s="582"/>
      <c r="L2" s="573" t="s">
        <v>393</v>
      </c>
      <c r="M2" s="574"/>
      <c r="N2" s="574"/>
      <c r="O2" s="574"/>
      <c r="P2" s="575"/>
    </row>
    <row r="3" spans="1:17" ht="42.75" customHeight="1" thickBot="1" x14ac:dyDescent="0.3">
      <c r="A3" s="577"/>
      <c r="B3" s="579"/>
      <c r="C3" s="199" t="s">
        <v>8</v>
      </c>
      <c r="D3" s="199" t="s">
        <v>9</v>
      </c>
      <c r="E3" s="199" t="s">
        <v>10</v>
      </c>
      <c r="F3" s="577"/>
      <c r="G3" s="583" t="s">
        <v>325</v>
      </c>
      <c r="H3" s="584"/>
      <c r="I3" s="199" t="s">
        <v>326</v>
      </c>
      <c r="J3" s="250" t="s">
        <v>338</v>
      </c>
      <c r="K3" s="250" t="s">
        <v>339</v>
      </c>
      <c r="L3" s="521" t="s">
        <v>8</v>
      </c>
      <c r="M3" s="521" t="s">
        <v>391</v>
      </c>
      <c r="N3" s="521" t="s">
        <v>404</v>
      </c>
      <c r="O3" s="521" t="s">
        <v>405</v>
      </c>
      <c r="P3" s="522" t="s">
        <v>407</v>
      </c>
      <c r="Q3" s="523" t="s">
        <v>408</v>
      </c>
    </row>
    <row r="4" spans="1:17" ht="15.75" thickBot="1" x14ac:dyDescent="0.3">
      <c r="A4" s="211" t="str">
        <f>'Transport &amp; Utilities'!B51</f>
        <v>Transport Infrastructure Total</v>
      </c>
      <c r="B4" s="212">
        <f>'Transport &amp; Utilities'!E51</f>
        <v>109500000</v>
      </c>
      <c r="C4" s="212">
        <f>'Transport &amp; Utilities'!F51</f>
        <v>16200000</v>
      </c>
      <c r="D4" s="212">
        <f>'Transport &amp; Utilities'!G51</f>
        <v>29143000</v>
      </c>
      <c r="E4" s="212">
        <f>'Transport &amp; Utilities'!H51</f>
        <v>25757000</v>
      </c>
      <c r="F4" s="212">
        <f>'Transport &amp; Utilities'!I51</f>
        <v>71100000</v>
      </c>
      <c r="G4" s="212">
        <f>'Transport &amp; Utilities'!J51</f>
        <v>29700000</v>
      </c>
      <c r="H4" s="212"/>
      <c r="I4" s="212">
        <f>'Transport &amp; Utilities'!L51</f>
        <v>3300000</v>
      </c>
      <c r="J4" s="251">
        <f>SUM(F4,G4, H4, I4)</f>
        <v>104100000</v>
      </c>
      <c r="K4" s="519">
        <f>J4-B4</f>
        <v>-5400000</v>
      </c>
      <c r="L4" s="495">
        <f>'Transport &amp; Utilities'!$M$51</f>
        <v>0</v>
      </c>
      <c r="M4" s="495">
        <f>'Transport &amp; Utilities'!$N$51</f>
        <v>19693566</v>
      </c>
      <c r="N4" s="495">
        <f>'Transport &amp; Utilities'!$O$51</f>
        <v>1341000</v>
      </c>
      <c r="O4" s="492">
        <f>'Transport &amp; Utilities'!$P$51</f>
        <v>0</v>
      </c>
      <c r="P4" s="520">
        <f>$G$4</f>
        <v>29700000</v>
      </c>
      <c r="Q4" s="495">
        <f>SUM(L4:P4)</f>
        <v>50734566</v>
      </c>
    </row>
    <row r="5" spans="1:17" ht="15.75" thickBot="1" x14ac:dyDescent="0.3">
      <c r="A5" s="209" t="str">
        <f>'Transport &amp; Utilities'!B58</f>
        <v>Utilities Total</v>
      </c>
      <c r="B5" s="210">
        <f>'Transport &amp; Utilities'!E58</f>
        <v>575000</v>
      </c>
      <c r="C5" s="210">
        <f>'Transport &amp; Utilities'!F58</f>
        <v>460000</v>
      </c>
      <c r="D5" s="210">
        <f>'Transport &amp; Utilities'!G58</f>
        <v>0</v>
      </c>
      <c r="E5" s="210">
        <f>'Transport &amp; Utilities'!H58</f>
        <v>0</v>
      </c>
      <c r="F5" s="210">
        <f>'Transport &amp; Utilities'!I58</f>
        <v>460000</v>
      </c>
      <c r="G5" s="210">
        <f>'Transport &amp; Utilities'!J58</f>
        <v>115000</v>
      </c>
      <c r="H5" s="210"/>
      <c r="I5" s="210">
        <f>'Transport &amp; Utilities'!$L$58</f>
        <v>0</v>
      </c>
      <c r="J5" s="252">
        <f>SUM(F5,G5:I5)</f>
        <v>575000</v>
      </c>
      <c r="K5" s="519">
        <f t="shared" ref="K5:K15" si="0">J5-B5</f>
        <v>0</v>
      </c>
      <c r="L5" s="492"/>
      <c r="M5" s="492"/>
      <c r="N5" s="492"/>
      <c r="O5" s="492"/>
      <c r="P5" s="520">
        <f>$G$5</f>
        <v>115000</v>
      </c>
      <c r="Q5" s="495">
        <f t="shared" ref="Q5:Q15" si="1">SUM(L5:P5)</f>
        <v>115000</v>
      </c>
    </row>
    <row r="6" spans="1:17" ht="15.75" thickBot="1" x14ac:dyDescent="0.3">
      <c r="A6" s="209" t="str">
        <f>Education!B41</f>
        <v>Education Total</v>
      </c>
      <c r="B6" s="210">
        <f>Education!E41</f>
        <v>72660000</v>
      </c>
      <c r="C6" s="210">
        <f>Education!F41</f>
        <v>5040000</v>
      </c>
      <c r="D6" s="210">
        <f>Education!G41</f>
        <v>42900000</v>
      </c>
      <c r="E6" s="210">
        <f>Education!H41</f>
        <v>0</v>
      </c>
      <c r="F6" s="210">
        <f>Education!I41</f>
        <v>47940000</v>
      </c>
      <c r="G6" s="210">
        <f>Education!J41</f>
        <v>20000</v>
      </c>
      <c r="H6" s="210"/>
      <c r="I6" s="210">
        <f>Education!L41</f>
        <v>0</v>
      </c>
      <c r="J6" s="252">
        <f t="shared" ref="J6:J15" si="2">SUM(F6,G6:I6)</f>
        <v>47960000</v>
      </c>
      <c r="K6" s="519">
        <f t="shared" si="0"/>
        <v>-24700000</v>
      </c>
      <c r="L6" s="492"/>
      <c r="M6" s="492"/>
      <c r="N6" s="492"/>
      <c r="O6" s="492"/>
      <c r="P6" s="520">
        <f>$G$6</f>
        <v>20000</v>
      </c>
      <c r="Q6" s="495">
        <f t="shared" si="1"/>
        <v>20000</v>
      </c>
    </row>
    <row r="7" spans="1:17" ht="15.75" thickBot="1" x14ac:dyDescent="0.3">
      <c r="A7" s="209" t="str">
        <f>'Health &amp; Emerg Serv'!B16</f>
        <v>Health Total</v>
      </c>
      <c r="B7" s="210">
        <f>'Health &amp; Emerg Serv'!E16</f>
        <v>67690000</v>
      </c>
      <c r="C7" s="210">
        <f>'Health &amp; Emerg Serv'!F16</f>
        <v>12900000</v>
      </c>
      <c r="D7" s="210">
        <f>'Health &amp; Emerg Serv'!G16</f>
        <v>7254000</v>
      </c>
      <c r="E7" s="210">
        <f>'Health &amp; Emerg Serv'!H16</f>
        <v>0</v>
      </c>
      <c r="F7" s="210">
        <f>'Health &amp; Emerg Serv'!I16</f>
        <v>20154000</v>
      </c>
      <c r="G7" s="210">
        <f>'Health &amp; Emerg Serv'!J16</f>
        <v>12536000</v>
      </c>
      <c r="H7" s="210"/>
      <c r="I7" s="210">
        <f>'Health &amp; Emerg Serv'!L16</f>
        <v>31000000</v>
      </c>
      <c r="J7" s="252">
        <f t="shared" si="2"/>
        <v>63690000</v>
      </c>
      <c r="K7" s="519">
        <f t="shared" si="0"/>
        <v>-4000000</v>
      </c>
      <c r="L7" s="492"/>
      <c r="M7" s="492"/>
      <c r="N7" s="492"/>
      <c r="O7" s="492"/>
      <c r="P7" s="520">
        <f>$G$7</f>
        <v>12536000</v>
      </c>
      <c r="Q7" s="495">
        <f t="shared" si="1"/>
        <v>12536000</v>
      </c>
    </row>
    <row r="8" spans="1:17" ht="15.75" thickBot="1" x14ac:dyDescent="0.3">
      <c r="A8" s="209" t="str">
        <f>'Health &amp; Emerg Serv'!B25</f>
        <v>Emergency Services Total</v>
      </c>
      <c r="B8" s="210">
        <f>'Health &amp; Emerg Serv'!E25</f>
        <v>2350000</v>
      </c>
      <c r="C8" s="210">
        <f>'Health &amp; Emerg Serv'!F25</f>
        <v>1000000</v>
      </c>
      <c r="D8" s="210">
        <f>'Health &amp; Emerg Serv'!G25</f>
        <v>1350000</v>
      </c>
      <c r="E8" s="210">
        <f>'Health &amp; Emerg Serv'!H25</f>
        <v>0</v>
      </c>
      <c r="F8" s="210">
        <f>'Health &amp; Emerg Serv'!I25</f>
        <v>2350000</v>
      </c>
      <c r="G8" s="210">
        <f>'Health &amp; Emerg Serv'!J25</f>
        <v>0</v>
      </c>
      <c r="H8" s="210"/>
      <c r="I8" s="210">
        <f>'Health &amp; Emerg Serv'!L25</f>
        <v>0</v>
      </c>
      <c r="J8" s="252">
        <f t="shared" si="2"/>
        <v>2350000</v>
      </c>
      <c r="K8" s="519">
        <f t="shared" si="0"/>
        <v>0</v>
      </c>
      <c r="L8" s="492"/>
      <c r="M8" s="492"/>
      <c r="N8" s="492"/>
      <c r="O8" s="492"/>
      <c r="P8" s="520">
        <f>$G$8</f>
        <v>0</v>
      </c>
      <c r="Q8" s="495">
        <f t="shared" si="1"/>
        <v>0</v>
      </c>
    </row>
    <row r="9" spans="1:17" ht="15.75" thickBot="1" x14ac:dyDescent="0.3">
      <c r="A9" s="209" t="str">
        <f>'Indoor Sports &amp; Cultural'!$B$7</f>
        <v>Indoor Sports Total</v>
      </c>
      <c r="B9" s="210">
        <f>'Indoor Sports &amp; Cultural'!E7</f>
        <v>28590000</v>
      </c>
      <c r="C9" s="210">
        <f>'Indoor Sports &amp; Cultural'!F7</f>
        <v>5200000</v>
      </c>
      <c r="D9" s="210">
        <f>'Indoor Sports &amp; Cultural'!G7</f>
        <v>1547000</v>
      </c>
      <c r="E9" s="210">
        <f>'Indoor Sports &amp; Cultural'!H7</f>
        <v>0</v>
      </c>
      <c r="F9" s="210">
        <f>'Indoor Sports &amp; Cultural'!I7</f>
        <v>6747000</v>
      </c>
      <c r="G9" s="210">
        <f>'Indoor Sports &amp; Cultural'!J7</f>
        <v>2000000</v>
      </c>
      <c r="H9" s="210"/>
      <c r="I9" s="210">
        <f>'Indoor Sports &amp; Cultural'!L7</f>
        <v>0</v>
      </c>
      <c r="J9" s="252">
        <f t="shared" si="2"/>
        <v>8747000</v>
      </c>
      <c r="K9" s="519">
        <f t="shared" si="0"/>
        <v>-19843000</v>
      </c>
      <c r="L9" s="492"/>
      <c r="M9" s="492"/>
      <c r="N9" s="492"/>
      <c r="O9" s="492"/>
      <c r="P9" s="520">
        <f>$G$9</f>
        <v>2000000</v>
      </c>
      <c r="Q9" s="495">
        <f t="shared" si="1"/>
        <v>2000000</v>
      </c>
    </row>
    <row r="10" spans="1:17" ht="15.75" thickBot="1" x14ac:dyDescent="0.3">
      <c r="A10" s="209" t="str">
        <f>'Indoor Sports &amp; Cultural'!B12</f>
        <v>Cultural Facilities Total</v>
      </c>
      <c r="B10" s="210">
        <f>'Indoor Sports &amp; Cultural'!E12</f>
        <v>5355000</v>
      </c>
      <c r="C10" s="210">
        <f>'Indoor Sports &amp; Cultural'!F12</f>
        <v>4200000</v>
      </c>
      <c r="D10" s="210">
        <f>'Indoor Sports &amp; Cultural'!G12</f>
        <v>155000</v>
      </c>
      <c r="E10" s="210">
        <f>'Indoor Sports &amp; Cultural'!H12</f>
        <v>0</v>
      </c>
      <c r="F10" s="210">
        <f>'Indoor Sports &amp; Cultural'!I12</f>
        <v>4355000</v>
      </c>
      <c r="G10" s="210">
        <f>'Indoor Sports &amp; Cultural'!J12</f>
        <v>0</v>
      </c>
      <c r="H10" s="210"/>
      <c r="I10" s="210">
        <f>'Indoor Sports &amp; Cultural'!L12</f>
        <v>1000000</v>
      </c>
      <c r="J10" s="252">
        <f t="shared" si="2"/>
        <v>5355000</v>
      </c>
      <c r="K10" s="519">
        <f t="shared" si="0"/>
        <v>0</v>
      </c>
      <c r="L10" s="492"/>
      <c r="M10" s="492"/>
      <c r="N10" s="492"/>
      <c r="O10" s="492"/>
      <c r="P10" s="520">
        <f>$G$10</f>
        <v>0</v>
      </c>
      <c r="Q10" s="495">
        <f t="shared" si="1"/>
        <v>0</v>
      </c>
    </row>
    <row r="11" spans="1:17" ht="15.75" thickBot="1" x14ac:dyDescent="0.3">
      <c r="A11" s="209" t="str">
        <f>'Open Spaces &amp; Sports Pitches'!B11</f>
        <v>Green Infrastructure Total</v>
      </c>
      <c r="B11" s="210">
        <f>'Open Spaces &amp; Sports Pitches'!E11</f>
        <v>12400000</v>
      </c>
      <c r="C11" s="210">
        <f>'Open Spaces &amp; Sports Pitches'!F11</f>
        <v>7300000</v>
      </c>
      <c r="D11" s="210">
        <f>'Open Spaces &amp; Sports Pitches'!G11</f>
        <v>5100000</v>
      </c>
      <c r="E11" s="210">
        <f>'Open Spaces &amp; Sports Pitches'!H11</f>
        <v>0</v>
      </c>
      <c r="F11" s="210">
        <f>'Open Spaces &amp; Sports Pitches'!I11</f>
        <v>12400000</v>
      </c>
      <c r="G11" s="210">
        <f>'Open Spaces &amp; Sports Pitches'!J11</f>
        <v>0</v>
      </c>
      <c r="H11" s="210"/>
      <c r="I11" s="210">
        <f>'Open Spaces &amp; Sports Pitches'!L11</f>
        <v>0</v>
      </c>
      <c r="J11" s="252">
        <f t="shared" si="2"/>
        <v>12400000</v>
      </c>
      <c r="K11" s="519">
        <f t="shared" si="0"/>
        <v>0</v>
      </c>
      <c r="L11" s="492"/>
      <c r="M11" s="492"/>
      <c r="N11" s="492"/>
      <c r="O11" s="492"/>
      <c r="P11" s="520">
        <f>$G$11</f>
        <v>0</v>
      </c>
      <c r="Q11" s="495">
        <f t="shared" si="1"/>
        <v>0</v>
      </c>
    </row>
    <row r="12" spans="1:17" ht="15.75" thickBot="1" x14ac:dyDescent="0.3">
      <c r="A12" s="209" t="str">
        <f>'Open Spaces &amp; Sports Pitches'!B17</f>
        <v>Open Spaces Total</v>
      </c>
      <c r="B12" s="210">
        <f>'Open Spaces &amp; Sports Pitches'!E17</f>
        <v>5250000</v>
      </c>
      <c r="C12" s="210">
        <f>'Open Spaces &amp; Sports Pitches'!F17</f>
        <v>3100000</v>
      </c>
      <c r="D12" s="210">
        <f>'Open Spaces &amp; Sports Pitches'!G17</f>
        <v>2150000</v>
      </c>
      <c r="E12" s="210">
        <f>'Open Spaces &amp; Sports Pitches'!H17</f>
        <v>0</v>
      </c>
      <c r="F12" s="210">
        <f>'Open Spaces &amp; Sports Pitches'!I17</f>
        <v>5250000</v>
      </c>
      <c r="G12" s="210">
        <f>'Open Spaces &amp; Sports Pitches'!J17</f>
        <v>0</v>
      </c>
      <c r="H12" s="210"/>
      <c r="I12" s="210">
        <f>'Open Spaces &amp; Sports Pitches'!L17</f>
        <v>0</v>
      </c>
      <c r="J12" s="252">
        <f t="shared" si="2"/>
        <v>5250000</v>
      </c>
      <c r="K12" s="519">
        <f t="shared" si="0"/>
        <v>0</v>
      </c>
      <c r="L12" s="492"/>
      <c r="M12" s="492"/>
      <c r="N12" s="492"/>
      <c r="O12" s="492"/>
      <c r="P12" s="520">
        <f>$G$12</f>
        <v>0</v>
      </c>
      <c r="Q12" s="495">
        <f t="shared" si="1"/>
        <v>0</v>
      </c>
    </row>
    <row r="13" spans="1:17" ht="15.75" thickBot="1" x14ac:dyDescent="0.3">
      <c r="A13" s="209" t="str">
        <f>'Open Spaces &amp; Sports Pitches'!B23</f>
        <v>Playing Pitches Total</v>
      </c>
      <c r="B13" s="210">
        <f>'Open Spaces &amp; Sports Pitches'!E23</f>
        <v>3785000</v>
      </c>
      <c r="C13" s="210">
        <f>'Open Spaces &amp; Sports Pitches'!F23</f>
        <v>3150000</v>
      </c>
      <c r="D13" s="210">
        <f>'Open Spaces &amp; Sports Pitches'!G23</f>
        <v>635000</v>
      </c>
      <c r="E13" s="210">
        <f>'Open Spaces &amp; Sports Pitches'!H23</f>
        <v>0</v>
      </c>
      <c r="F13" s="210">
        <f>'Open Spaces &amp; Sports Pitches'!I23</f>
        <v>3785000</v>
      </c>
      <c r="G13" s="210">
        <f>'Open Spaces &amp; Sports Pitches'!J23</f>
        <v>0</v>
      </c>
      <c r="H13" s="210"/>
      <c r="I13" s="210">
        <f>'Open Spaces &amp; Sports Pitches'!L23</f>
        <v>0</v>
      </c>
      <c r="J13" s="252">
        <f t="shared" si="2"/>
        <v>3785000</v>
      </c>
      <c r="K13" s="519">
        <f t="shared" si="0"/>
        <v>0</v>
      </c>
      <c r="L13" s="492"/>
      <c r="M13" s="492"/>
      <c r="N13" s="492"/>
      <c r="O13" s="492"/>
      <c r="P13" s="520">
        <f>$G$13</f>
        <v>0</v>
      </c>
      <c r="Q13" s="495">
        <f t="shared" si="1"/>
        <v>0</v>
      </c>
    </row>
    <row r="14" spans="1:17" ht="15.75" thickBot="1" x14ac:dyDescent="0.3">
      <c r="A14" s="209" t="str">
        <f>'Community Facilities &amp; Monitori'!B11</f>
        <v xml:space="preserve">Community Facilities Total </v>
      </c>
      <c r="B14" s="210">
        <f>'Community Facilities &amp; Monitori'!E11</f>
        <v>4800000</v>
      </c>
      <c r="C14" s="210">
        <f>'Community Facilities &amp; Monitori'!F11</f>
        <v>2400000</v>
      </c>
      <c r="D14" s="210">
        <f>'Community Facilities &amp; Monitori'!G11</f>
        <v>2400000</v>
      </c>
      <c r="E14" s="210">
        <f>'Community Facilities &amp; Monitori'!H11</f>
        <v>0</v>
      </c>
      <c r="F14" s="210">
        <f>'Community Facilities &amp; Monitori'!I11</f>
        <v>4800000</v>
      </c>
      <c r="G14" s="210">
        <f>'Community Facilities &amp; Monitori'!J11</f>
        <v>250000</v>
      </c>
      <c r="H14" s="210"/>
      <c r="I14" s="210"/>
      <c r="J14" s="252">
        <f t="shared" si="2"/>
        <v>5050000</v>
      </c>
      <c r="K14" s="519">
        <f t="shared" si="0"/>
        <v>250000</v>
      </c>
      <c r="L14" s="492"/>
      <c r="M14" s="492"/>
      <c r="N14" s="492"/>
      <c r="O14" s="492"/>
      <c r="P14" s="520">
        <f>$G$14</f>
        <v>250000</v>
      </c>
      <c r="Q14" s="495">
        <f t="shared" si="1"/>
        <v>250000</v>
      </c>
    </row>
    <row r="15" spans="1:17" ht="15.75" thickBot="1" x14ac:dyDescent="0.3">
      <c r="A15" s="209" t="str">
        <f>'Community Facilities &amp; Monitori'!B14</f>
        <v>Monitoring Total</v>
      </c>
      <c r="B15" s="210">
        <f>'Community Facilities &amp; Monitori'!E14</f>
        <v>750000</v>
      </c>
      <c r="C15" s="210">
        <f>'Community Facilities &amp; Monitori'!F14</f>
        <v>0</v>
      </c>
      <c r="D15" s="210">
        <f>'Community Facilities &amp; Monitori'!G14</f>
        <v>750000</v>
      </c>
      <c r="E15" s="210">
        <f>'Community Facilities &amp; Monitori'!H14</f>
        <v>0</v>
      </c>
      <c r="F15" s="210">
        <f>'Community Facilities &amp; Monitori'!I14</f>
        <v>750000</v>
      </c>
      <c r="G15" s="210">
        <f>'Community Facilities &amp; Monitori'!J14</f>
        <v>0</v>
      </c>
      <c r="H15" s="210"/>
      <c r="I15" s="210">
        <f>'Community Facilities &amp; Monitori'!L14</f>
        <v>0</v>
      </c>
      <c r="J15" s="252">
        <f t="shared" si="2"/>
        <v>750000</v>
      </c>
      <c r="K15" s="519">
        <f t="shared" si="0"/>
        <v>0</v>
      </c>
      <c r="L15" s="492"/>
      <c r="M15" s="492"/>
      <c r="N15" s="492"/>
      <c r="O15" s="492"/>
      <c r="P15" s="520">
        <f>$G$15</f>
        <v>0</v>
      </c>
      <c r="Q15" s="495">
        <f t="shared" si="1"/>
        <v>0</v>
      </c>
    </row>
    <row r="16" spans="1:17" x14ac:dyDescent="0.25">
      <c r="B16" s="205"/>
      <c r="C16" s="205"/>
      <c r="D16" s="205"/>
      <c r="E16" s="205"/>
      <c r="F16" s="205"/>
      <c r="G16" s="205"/>
      <c r="H16" s="205"/>
      <c r="I16" s="205"/>
    </row>
    <row r="17" spans="1:17" x14ac:dyDescent="0.25">
      <c r="B17" s="205"/>
      <c r="C17" s="205"/>
      <c r="D17" s="205"/>
      <c r="E17" s="205"/>
      <c r="F17" s="205"/>
      <c r="G17" s="205"/>
      <c r="H17" s="205"/>
      <c r="I17" s="205"/>
      <c r="J17" s="205"/>
      <c r="K17" s="205"/>
    </row>
    <row r="18" spans="1:17" ht="15.75" thickBot="1" x14ac:dyDescent="0.3">
      <c r="B18" s="205"/>
      <c r="C18" s="205"/>
      <c r="D18" s="205"/>
      <c r="E18" s="205"/>
      <c r="F18" s="205"/>
      <c r="G18" s="205"/>
      <c r="H18" s="205"/>
      <c r="I18" s="205"/>
    </row>
    <row r="19" spans="1:17" ht="15.75" thickBot="1" x14ac:dyDescent="0.3">
      <c r="A19" s="207" t="s">
        <v>335</v>
      </c>
      <c r="B19" s="208">
        <f>SUM(B4:B15)</f>
        <v>313705000</v>
      </c>
      <c r="C19" s="208">
        <f t="shared" ref="C19:E19" si="3">SUM(C4:C15)</f>
        <v>60950000</v>
      </c>
      <c r="D19" s="208">
        <f t="shared" si="3"/>
        <v>93384000</v>
      </c>
      <c r="E19" s="208">
        <f t="shared" si="3"/>
        <v>25757000</v>
      </c>
      <c r="F19" s="208">
        <f>SUM(F4:F15)</f>
        <v>180091000</v>
      </c>
      <c r="G19" s="208">
        <f>SUM(G4:G15)</f>
        <v>44621000</v>
      </c>
      <c r="H19" s="208"/>
      <c r="I19" s="208">
        <f>SUM(I4:I15)</f>
        <v>35300000</v>
      </c>
      <c r="J19" s="253">
        <f>SUM(F19,G19, H19, I19)</f>
        <v>260012000</v>
      </c>
      <c r="K19" s="544">
        <f>J19-B19</f>
        <v>-53693000</v>
      </c>
      <c r="L19" s="520">
        <f t="shared" ref="L19:O19" si="4">SUM(L4:L15)</f>
        <v>0</v>
      </c>
      <c r="M19" s="520">
        <f t="shared" si="4"/>
        <v>19693566</v>
      </c>
      <c r="N19" s="520">
        <f t="shared" si="4"/>
        <v>1341000</v>
      </c>
      <c r="O19" s="520">
        <f t="shared" si="4"/>
        <v>0</v>
      </c>
      <c r="P19" s="520">
        <f>SUM(P4:P15)</f>
        <v>44621000</v>
      </c>
      <c r="Q19" s="495">
        <f>SUM(L19:P19)</f>
        <v>65655566</v>
      </c>
    </row>
    <row r="20" spans="1:17" x14ac:dyDescent="0.25">
      <c r="E20" t="s">
        <v>410</v>
      </c>
      <c r="F20" s="205">
        <f>SUM(C19:E19)</f>
        <v>180091000</v>
      </c>
    </row>
  </sheetData>
  <mergeCells count="7">
    <mergeCell ref="L2:P2"/>
    <mergeCell ref="A2:A3"/>
    <mergeCell ref="B2:B3"/>
    <mergeCell ref="F2:F3"/>
    <mergeCell ref="G2:I2"/>
    <mergeCell ref="G3:H3"/>
    <mergeCell ref="C2:E2"/>
  </mergeCells>
  <printOptions horizontalCentered="1" gridLines="1"/>
  <pageMargins left="0.23622047244094491" right="0.23622047244094491" top="0.74803149606299213" bottom="0.74803149606299213" header="0.31496062992125984" footer="0.31496062992125984"/>
  <pageSetup paperSize="9" orientation="landscape" r:id="rId1"/>
  <headerFooter>
    <oddFooter>&amp;L&amp;F&amp;CSheet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19"/>
  <sheetViews>
    <sheetView workbookViewId="0">
      <selection activeCell="A26" sqref="A26"/>
    </sheetView>
  </sheetViews>
  <sheetFormatPr defaultRowHeight="15" x14ac:dyDescent="0.25"/>
  <cols>
    <col min="1" max="1" width="42.140625" bestFit="1" customWidth="1"/>
    <col min="2" max="2" width="11.85546875" bestFit="1" customWidth="1"/>
    <col min="3" max="5" width="10.85546875" bestFit="1" customWidth="1"/>
    <col min="6" max="6" width="12.140625" bestFit="1" customWidth="1"/>
    <col min="7" max="7" width="10.85546875" bestFit="1" customWidth="1"/>
    <col min="8" max="8" width="11.85546875" customWidth="1"/>
    <col min="9" max="10" width="11.85546875" bestFit="1" customWidth="1"/>
    <col min="12" max="12" width="10.140625" bestFit="1" customWidth="1"/>
    <col min="15" max="15" width="12" customWidth="1"/>
    <col min="16" max="16" width="11.140625" bestFit="1" customWidth="1"/>
  </cols>
  <sheetData>
    <row r="1" spans="1:16" ht="45.75" customHeight="1" thickBot="1" x14ac:dyDescent="0.3">
      <c r="A1" s="590" t="s">
        <v>0</v>
      </c>
      <c r="B1" s="591" t="s">
        <v>3</v>
      </c>
      <c r="C1" s="592" t="s">
        <v>4</v>
      </c>
      <c r="D1" s="592"/>
      <c r="E1" s="592"/>
      <c r="F1" s="590" t="s">
        <v>5</v>
      </c>
      <c r="G1" s="590" t="s">
        <v>6</v>
      </c>
      <c r="H1" s="590"/>
      <c r="I1" s="96"/>
      <c r="J1" s="555"/>
      <c r="K1" s="573" t="s">
        <v>393</v>
      </c>
      <c r="L1" s="574"/>
      <c r="M1" s="574"/>
      <c r="N1" s="574"/>
      <c r="O1" s="588"/>
      <c r="P1" s="589"/>
    </row>
    <row r="2" spans="1:16" ht="47.25" customHeight="1" thickBot="1" x14ac:dyDescent="0.3">
      <c r="A2" s="590"/>
      <c r="B2" s="591"/>
      <c r="C2" s="479" t="s">
        <v>8</v>
      </c>
      <c r="D2" s="479" t="s">
        <v>9</v>
      </c>
      <c r="E2" s="479" t="s">
        <v>10</v>
      </c>
      <c r="F2" s="590"/>
      <c r="G2" s="199" t="s">
        <v>325</v>
      </c>
      <c r="H2" s="199" t="s">
        <v>326</v>
      </c>
      <c r="I2" s="250" t="s">
        <v>338</v>
      </c>
      <c r="J2" s="250" t="s">
        <v>339</v>
      </c>
      <c r="K2" s="521" t="s">
        <v>8</v>
      </c>
      <c r="L2" s="521" t="s">
        <v>391</v>
      </c>
      <c r="M2" s="521" t="s">
        <v>404</v>
      </c>
      <c r="N2" s="521" t="s">
        <v>405</v>
      </c>
      <c r="O2" s="522" t="s">
        <v>325</v>
      </c>
      <c r="P2" s="521" t="s">
        <v>408</v>
      </c>
    </row>
    <row r="3" spans="1:16" ht="34.5" customHeight="1" thickBot="1" x14ac:dyDescent="0.3">
      <c r="A3" s="481" t="str">
        <f>'Transport &amp; Utilities 2017 - 22'!B8</f>
        <v>Transport &amp; Utilities 2017-22 Total</v>
      </c>
      <c r="B3" s="486">
        <f>'Transport &amp; Utilities 2017 - 22'!E8</f>
        <v>49204000</v>
      </c>
      <c r="C3" s="486">
        <f>'Transport &amp; Utilities 2017 - 22'!F8</f>
        <v>5000000</v>
      </c>
      <c r="D3" s="486">
        <f>'Transport &amp; Utilities 2017 - 22'!G8</f>
        <v>17800000</v>
      </c>
      <c r="E3" s="486">
        <f>'Transport &amp; Utilities 2017 - 22'!H8</f>
        <v>19904000</v>
      </c>
      <c r="F3" s="486">
        <f>'Transport &amp; Utilities 2017 - 22'!I8</f>
        <v>42704000</v>
      </c>
      <c r="G3" s="486">
        <f>'Transport &amp; Utilities 2017 - 22'!J8</f>
        <v>7100000</v>
      </c>
      <c r="H3" s="486">
        <f>'Transport &amp; Utilities 2017 - 22'!L8</f>
        <v>3000000</v>
      </c>
      <c r="I3" s="486">
        <f t="shared" ref="I3:I8" si="0">F3+G3+H3</f>
        <v>52804000</v>
      </c>
      <c r="J3" s="486">
        <f>I3-B3</f>
        <v>3600000</v>
      </c>
      <c r="K3" s="495">
        <f>'Transport &amp; Utilities 2017 - 22'!$M$8</f>
        <v>0</v>
      </c>
      <c r="L3" s="495">
        <f>'Transport &amp; Utilities 2017 - 22'!$N$8</f>
        <v>7909390</v>
      </c>
      <c r="M3" s="495">
        <f>'Transport &amp; Utilities 2017 - 22'!$O$8</f>
        <v>0</v>
      </c>
      <c r="N3" s="492">
        <f>'Transport &amp; Utilities 2017 - 22'!$P$3</f>
        <v>0</v>
      </c>
      <c r="O3" s="525">
        <f>$G$3</f>
        <v>7100000</v>
      </c>
      <c r="P3" s="495">
        <f>SUM(K3:O3)</f>
        <v>15009390</v>
      </c>
    </row>
    <row r="4" spans="1:16" ht="20.25" customHeight="1" thickBot="1" x14ac:dyDescent="0.3">
      <c r="A4" s="481" t="str">
        <f>'Education 2017 - 2022'!C11</f>
        <v>Education 2017-22  Total</v>
      </c>
      <c r="B4" s="486">
        <f>'Education 2017 - 2022'!E11</f>
        <v>62260000</v>
      </c>
      <c r="C4" s="486">
        <f>'Education 2017 - 2022'!F11</f>
        <v>2540000</v>
      </c>
      <c r="D4" s="486">
        <f>'Education 2017 - 2022'!G11</f>
        <v>29100000</v>
      </c>
      <c r="E4" s="486">
        <f>'Education 2017 - 2022'!H11</f>
        <v>0</v>
      </c>
      <c r="F4" s="486">
        <f>'Education 2017 - 2022'!I11</f>
        <v>31640000</v>
      </c>
      <c r="G4" s="486">
        <f>'Education 2017 - 2022'!J11</f>
        <v>20000</v>
      </c>
      <c r="H4" s="486">
        <f>'Education 2017 - 2022'!L11</f>
        <v>0</v>
      </c>
      <c r="I4" s="486">
        <f t="shared" si="0"/>
        <v>31660000</v>
      </c>
      <c r="J4" s="486">
        <f t="shared" ref="J4:J8" si="1">I4-B4</f>
        <v>-30600000</v>
      </c>
      <c r="K4" s="492"/>
      <c r="L4" s="492"/>
      <c r="M4" s="492"/>
      <c r="N4" s="492"/>
      <c r="O4" s="525">
        <f>'Education 2017 - 2022'!R11</f>
        <v>0</v>
      </c>
      <c r="P4" s="495">
        <f t="shared" ref="P4:P10" si="2">SUM(K4:O4)</f>
        <v>0</v>
      </c>
    </row>
    <row r="5" spans="1:16" ht="27.75" customHeight="1" thickBot="1" x14ac:dyDescent="0.3">
      <c r="A5" s="481" t="str">
        <f>'Health &amp; Emerg Serv 2017 - 2022'!B7</f>
        <v>Health &amp; Emergency Services 2017-22 Total</v>
      </c>
      <c r="B5" s="486">
        <f>'Health &amp; Emerg Serv 2017 - 2022'!E7</f>
        <v>64115000</v>
      </c>
      <c r="C5" s="486">
        <f>'Health &amp; Emerg Serv 2017 - 2022'!F7</f>
        <v>12500000</v>
      </c>
      <c r="D5" s="486">
        <f>'Health &amp; Emerg Serv 2017 - 2022'!G7</f>
        <v>4115000</v>
      </c>
      <c r="E5" s="486">
        <f>'Health &amp; Emerg Serv 2017 - 2022'!H7</f>
        <v>0</v>
      </c>
      <c r="F5" s="486">
        <f>'Health &amp; Emerg Serv 2017 - 2022'!I7</f>
        <v>16615000</v>
      </c>
      <c r="G5" s="486">
        <f>'Health &amp; Emerg Serv 2017 - 2022'!J7</f>
        <v>12500000</v>
      </c>
      <c r="H5" s="486">
        <f>'Health &amp; Emerg Serv 2017 - 2022'!L7</f>
        <v>31000000</v>
      </c>
      <c r="I5" s="486">
        <f t="shared" si="0"/>
        <v>60115000</v>
      </c>
      <c r="J5" s="486">
        <f t="shared" si="1"/>
        <v>-4000000</v>
      </c>
      <c r="K5" s="492"/>
      <c r="L5" s="492"/>
      <c r="M5" s="492"/>
      <c r="N5" s="492"/>
      <c r="O5" s="525">
        <f>'Health &amp; Emerg Serv 2017 - 2022'!R7</f>
        <v>0</v>
      </c>
      <c r="P5" s="495">
        <f t="shared" si="2"/>
        <v>0</v>
      </c>
    </row>
    <row r="6" spans="1:16" ht="26.25" customHeight="1" thickBot="1" x14ac:dyDescent="0.3">
      <c r="A6" s="481" t="str">
        <f>'Indoor Sports &amp; Cultur 2017-22'!B5</f>
        <v>Indoor Sports &amp; Culture 2017-2022 Total</v>
      </c>
      <c r="B6" s="486">
        <f>'Indoor Sports &amp; Cultur 2017-22'!E5</f>
        <v>28590000</v>
      </c>
      <c r="C6" s="486">
        <f>'Indoor Sports &amp; Cultur 2017-22'!F5</f>
        <v>5200000</v>
      </c>
      <c r="D6" s="486">
        <f>'Indoor Sports &amp; Cultur 2017-22'!G5</f>
        <v>1547000</v>
      </c>
      <c r="E6" s="486">
        <f>'Indoor Sports &amp; Cultur 2017-22'!H5</f>
        <v>0</v>
      </c>
      <c r="F6" s="486">
        <f>'Indoor Sports &amp; Cultur 2017-22'!I5</f>
        <v>6747000</v>
      </c>
      <c r="G6" s="486">
        <f>'Indoor Sports &amp; Cultur 2017-22'!J5</f>
        <v>2000000</v>
      </c>
      <c r="H6" s="486">
        <f>'Indoor Sports &amp; Cultur 2017-22'!K5</f>
        <v>13261000</v>
      </c>
      <c r="I6" s="486">
        <f t="shared" si="0"/>
        <v>22008000</v>
      </c>
      <c r="J6" s="486">
        <f t="shared" si="1"/>
        <v>-6582000</v>
      </c>
      <c r="K6" s="492"/>
      <c r="L6" s="492"/>
      <c r="M6" s="492"/>
      <c r="N6" s="492"/>
      <c r="O6" s="525">
        <f>'Indoor Sports &amp; Cultur 2017-22'!R5</f>
        <v>0</v>
      </c>
      <c r="P6" s="495">
        <f t="shared" si="2"/>
        <v>0</v>
      </c>
    </row>
    <row r="7" spans="1:16" ht="15.75" thickBot="1" x14ac:dyDescent="0.3">
      <c r="A7" s="481" t="str">
        <f>'Open Spaces &amp; Sports 2017-2022'!B4</f>
        <v>Open Spaces &amp; Sports Pitches 2017-2022 Total</v>
      </c>
      <c r="B7" s="486">
        <f>'Open Spaces &amp; Sports 2017-2022'!E4</f>
        <v>2300000</v>
      </c>
      <c r="C7" s="486">
        <f>'Open Spaces &amp; Sports 2017-2022'!F4</f>
        <v>0</v>
      </c>
      <c r="D7" s="486">
        <f>'Open Spaces &amp; Sports 2017-2022'!G4</f>
        <v>2300000</v>
      </c>
      <c r="E7" s="486">
        <f>'Open Spaces &amp; Sports 2017-2022'!H4</f>
        <v>0</v>
      </c>
      <c r="F7" s="486">
        <f>'Open Spaces &amp; Sports 2017-2022'!I4</f>
        <v>2300000</v>
      </c>
      <c r="G7" s="486">
        <f>'Open Spaces &amp; Sports 2017-2022'!J4</f>
        <v>0</v>
      </c>
      <c r="H7" s="486">
        <f>'Open Spaces &amp; Sports 2017-2022'!L4</f>
        <v>0</v>
      </c>
      <c r="I7" s="486">
        <f t="shared" si="0"/>
        <v>2300000</v>
      </c>
      <c r="J7" s="486">
        <f t="shared" si="1"/>
        <v>0</v>
      </c>
      <c r="K7" s="492"/>
      <c r="L7" s="492"/>
      <c r="M7" s="492"/>
      <c r="N7" s="492"/>
      <c r="O7" s="525">
        <f>'Open Spaces &amp; Sports 2017-2022'!R4</f>
        <v>0</v>
      </c>
      <c r="P7" s="495">
        <f t="shared" si="2"/>
        <v>0</v>
      </c>
    </row>
    <row r="8" spans="1:16" ht="30" customHeight="1" thickBot="1" x14ac:dyDescent="0.3">
      <c r="A8" s="481" t="str">
        <f>'Community Facil &amp; Mon 2017-22'!B4</f>
        <v>Community Facilities &amp; Monitoring 2017-2022 Total</v>
      </c>
      <c r="B8" s="486">
        <f>'Community Facil &amp; Mon 2017-22'!E4</f>
        <v>1200000</v>
      </c>
      <c r="C8" s="486">
        <f>'Community Facil &amp; Mon 2017-22'!F4</f>
        <v>1200000</v>
      </c>
      <c r="D8" s="486">
        <f>'Community Facil &amp; Mon 2017-22'!G4</f>
        <v>0</v>
      </c>
      <c r="E8" s="486">
        <f>'Community Facil &amp; Mon 2017-22'!H4</f>
        <v>0</v>
      </c>
      <c r="F8" s="486">
        <f>'Community Facil &amp; Mon 2017-22'!I4</f>
        <v>1200000</v>
      </c>
      <c r="G8" s="486">
        <f>'Community Facil &amp; Mon 2017-22'!J4</f>
        <v>250000</v>
      </c>
      <c r="H8" s="486">
        <f>'Community Facil &amp; Mon 2017-22'!L4</f>
        <v>0</v>
      </c>
      <c r="I8" s="486">
        <f t="shared" si="0"/>
        <v>1450000</v>
      </c>
      <c r="J8" s="486">
        <f t="shared" si="1"/>
        <v>250000</v>
      </c>
      <c r="K8" s="492"/>
      <c r="L8" s="492"/>
      <c r="M8" s="492"/>
      <c r="N8" s="492"/>
      <c r="O8" s="525">
        <f>'Community Facil &amp; Mon 2017-22'!R4</f>
        <v>0</v>
      </c>
      <c r="P8" s="495">
        <f t="shared" si="2"/>
        <v>0</v>
      </c>
    </row>
    <row r="9" spans="1:16" ht="15.75" thickBot="1" x14ac:dyDescent="0.3">
      <c r="A9" s="481"/>
      <c r="B9" s="207"/>
      <c r="C9" s="207"/>
      <c r="D9" s="207"/>
      <c r="E9" s="207"/>
      <c r="F9" s="207"/>
      <c r="G9" s="207"/>
      <c r="H9" s="207"/>
      <c r="I9" s="207"/>
      <c r="J9" s="207"/>
      <c r="K9" s="492"/>
      <c r="L9" s="492"/>
      <c r="M9" s="492"/>
      <c r="N9" s="492"/>
      <c r="O9" s="526"/>
      <c r="P9" s="495">
        <f t="shared" si="2"/>
        <v>0</v>
      </c>
    </row>
    <row r="10" spans="1:16" ht="15.75" thickBot="1" x14ac:dyDescent="0.3">
      <c r="A10" s="487" t="s">
        <v>386</v>
      </c>
      <c r="B10" s="488">
        <f>SUM(B3:B9)</f>
        <v>207669000</v>
      </c>
      <c r="C10" s="488">
        <f t="shared" ref="C10:N10" si="3">SUM(C3:C9)</f>
        <v>26440000</v>
      </c>
      <c r="D10" s="488">
        <f t="shared" si="3"/>
        <v>54862000</v>
      </c>
      <c r="E10" s="488">
        <f t="shared" si="3"/>
        <v>19904000</v>
      </c>
      <c r="F10" s="488">
        <f t="shared" si="3"/>
        <v>101206000</v>
      </c>
      <c r="G10" s="488">
        <f t="shared" si="3"/>
        <v>21870000</v>
      </c>
      <c r="H10" s="488">
        <f t="shared" si="3"/>
        <v>47261000</v>
      </c>
      <c r="I10" s="488">
        <f t="shared" si="3"/>
        <v>170337000</v>
      </c>
      <c r="J10" s="488">
        <f t="shared" si="3"/>
        <v>-37332000</v>
      </c>
      <c r="K10" s="527">
        <f t="shared" si="3"/>
        <v>0</v>
      </c>
      <c r="L10" s="527">
        <f t="shared" si="3"/>
        <v>7909390</v>
      </c>
      <c r="M10" s="527">
        <f t="shared" si="3"/>
        <v>0</v>
      </c>
      <c r="N10" s="527">
        <f t="shared" si="3"/>
        <v>0</v>
      </c>
      <c r="O10" s="527">
        <f t="shared" ref="O10" si="4">SUM(O3:O9)</f>
        <v>7100000</v>
      </c>
      <c r="P10" s="524">
        <f t="shared" si="2"/>
        <v>15009390</v>
      </c>
    </row>
    <row r="11" spans="1:16" x14ac:dyDescent="0.25">
      <c r="A11" s="477"/>
      <c r="E11" t="s">
        <v>410</v>
      </c>
      <c r="F11" s="205">
        <f>SUM(C10:E10)</f>
        <v>101206000</v>
      </c>
    </row>
    <row r="12" spans="1:16" ht="14.45" x14ac:dyDescent="0.3">
      <c r="A12" s="477"/>
    </row>
    <row r="13" spans="1:16" ht="14.45" x14ac:dyDescent="0.3">
      <c r="A13" s="477"/>
    </row>
    <row r="14" spans="1:16" ht="14.45" x14ac:dyDescent="0.3">
      <c r="A14" s="477"/>
    </row>
    <row r="15" spans="1:16" ht="14.45" x14ac:dyDescent="0.3">
      <c r="A15" s="477"/>
    </row>
    <row r="16" spans="1:16" ht="14.45" x14ac:dyDescent="0.3">
      <c r="A16" s="477"/>
    </row>
    <row r="17" spans="1:1" ht="14.45" x14ac:dyDescent="0.3">
      <c r="A17" s="477"/>
    </row>
    <row r="18" spans="1:1" ht="14.45" x14ac:dyDescent="0.3">
      <c r="A18" s="477"/>
    </row>
    <row r="19" spans="1:1" ht="14.45" x14ac:dyDescent="0.3">
      <c r="A19" s="477"/>
    </row>
  </sheetData>
  <mergeCells count="6">
    <mergeCell ref="K1:P1"/>
    <mergeCell ref="A1:A2"/>
    <mergeCell ref="B1:B2"/>
    <mergeCell ref="C1:E1"/>
    <mergeCell ref="F1:F2"/>
    <mergeCell ref="G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1106"/>
  <sheetViews>
    <sheetView tabSelected="1" topLeftCell="G1" zoomScale="80" zoomScaleNormal="80" workbookViewId="0">
      <pane ySplit="2" topLeftCell="A43" activePane="bottomLeft" state="frozen"/>
      <selection pane="bottomLeft" activeCell="I51" sqref="I51"/>
    </sheetView>
  </sheetViews>
  <sheetFormatPr defaultRowHeight="15" x14ac:dyDescent="0.25"/>
  <cols>
    <col min="1" max="1" width="7.5703125" customWidth="1"/>
    <col min="2" max="2" width="14.140625" customWidth="1"/>
    <col min="3" max="3" width="38.5703125" customWidth="1"/>
    <col min="4" max="4" width="5" style="166" customWidth="1"/>
    <col min="5" max="5" width="15.140625" customWidth="1"/>
    <col min="6" max="6" width="15.85546875" customWidth="1"/>
    <col min="7" max="7" width="14" customWidth="1"/>
    <col min="8" max="8" width="13.85546875" customWidth="1"/>
    <col min="9" max="9" width="14.42578125" style="570" customWidth="1"/>
    <col min="10" max="10" width="11.7109375" customWidth="1"/>
    <col min="11" max="11" width="9.140625" customWidth="1"/>
    <col min="12" max="16" width="15" customWidth="1"/>
    <col min="17" max="17" width="50.28515625" customWidth="1"/>
    <col min="18" max="18" width="25.140625" style="55" customWidth="1"/>
  </cols>
  <sheetData>
    <row r="1" spans="1:18" ht="30.75" customHeight="1" thickBot="1" x14ac:dyDescent="0.3">
      <c r="A1" s="676"/>
      <c r="B1" s="576" t="s">
        <v>0</v>
      </c>
      <c r="C1" s="580" t="s">
        <v>1</v>
      </c>
      <c r="D1" s="680" t="s">
        <v>2</v>
      </c>
      <c r="E1" s="578" t="s">
        <v>3</v>
      </c>
      <c r="F1" s="585" t="s">
        <v>4</v>
      </c>
      <c r="G1" s="586"/>
      <c r="H1" s="587"/>
      <c r="I1" s="667" t="s">
        <v>5</v>
      </c>
      <c r="J1" s="580" t="s">
        <v>6</v>
      </c>
      <c r="K1" s="581"/>
      <c r="L1" s="582"/>
      <c r="M1" s="686" t="s">
        <v>393</v>
      </c>
      <c r="N1" s="687"/>
      <c r="O1" s="687"/>
      <c r="P1" s="688"/>
      <c r="Q1" s="669" t="s">
        <v>7</v>
      </c>
      <c r="R1" s="672" t="s">
        <v>275</v>
      </c>
    </row>
    <row r="2" spans="1:18" ht="42.75" customHeight="1" thickBot="1" x14ac:dyDescent="0.3">
      <c r="A2" s="677"/>
      <c r="B2" s="678"/>
      <c r="C2" s="679"/>
      <c r="D2" s="681"/>
      <c r="E2" s="682"/>
      <c r="F2" s="128" t="s">
        <v>8</v>
      </c>
      <c r="G2" s="128" t="s">
        <v>9</v>
      </c>
      <c r="H2" s="128" t="s">
        <v>10</v>
      </c>
      <c r="I2" s="668"/>
      <c r="J2" s="580" t="s">
        <v>325</v>
      </c>
      <c r="K2" s="582"/>
      <c r="L2" s="199" t="s">
        <v>326</v>
      </c>
      <c r="M2" s="490" t="s">
        <v>397</v>
      </c>
      <c r="N2" s="490" t="s">
        <v>391</v>
      </c>
      <c r="O2" s="490" t="s">
        <v>392</v>
      </c>
      <c r="P2" s="490" t="s">
        <v>398</v>
      </c>
      <c r="Q2" s="670"/>
      <c r="R2" s="673"/>
    </row>
    <row r="3" spans="1:18" ht="30.75" customHeight="1" thickBot="1" x14ac:dyDescent="0.3">
      <c r="A3" s="369"/>
      <c r="B3" s="671" t="s">
        <v>11</v>
      </c>
      <c r="C3" s="588"/>
      <c r="D3" s="588"/>
      <c r="E3" s="588"/>
      <c r="F3" s="588"/>
      <c r="G3" s="588"/>
      <c r="H3" s="588"/>
      <c r="I3" s="588"/>
      <c r="J3" s="588"/>
      <c r="K3" s="588"/>
      <c r="L3" s="588"/>
      <c r="M3" s="588"/>
      <c r="N3" s="588"/>
      <c r="O3" s="588"/>
      <c r="P3" s="588"/>
      <c r="Q3" s="588"/>
      <c r="R3" s="589"/>
    </row>
    <row r="4" spans="1:18" ht="38.25" customHeight="1" thickBot="1" x14ac:dyDescent="0.3">
      <c r="A4" s="1"/>
      <c r="B4" s="638" t="s">
        <v>12</v>
      </c>
      <c r="C4" s="639"/>
      <c r="D4" s="278"/>
      <c r="E4" s="215"/>
      <c r="F4" s="215"/>
      <c r="G4" s="215"/>
      <c r="H4" s="215"/>
      <c r="I4" s="564"/>
      <c r="J4" s="640"/>
      <c r="K4" s="641"/>
      <c r="L4" s="215"/>
      <c r="M4" s="489"/>
      <c r="N4" s="489"/>
      <c r="O4" s="489"/>
      <c r="P4" s="489"/>
      <c r="Q4" s="215"/>
      <c r="R4" s="216"/>
    </row>
    <row r="5" spans="1:18" ht="76.5" customHeight="1" thickBot="1" x14ac:dyDescent="0.3">
      <c r="A5" s="337" t="s">
        <v>13</v>
      </c>
      <c r="B5" s="86" t="s">
        <v>14</v>
      </c>
      <c r="C5" s="274" t="s">
        <v>15</v>
      </c>
      <c r="D5" s="177" t="s">
        <v>16</v>
      </c>
      <c r="E5" s="181">
        <v>1000000</v>
      </c>
      <c r="F5" s="366"/>
      <c r="G5" s="181">
        <v>1000000</v>
      </c>
      <c r="H5" s="339"/>
      <c r="I5" s="565">
        <f>SUM(F5:H5)</f>
        <v>1000000</v>
      </c>
      <c r="J5" s="636"/>
      <c r="K5" s="637"/>
      <c r="L5" s="366"/>
      <c r="M5" s="496"/>
      <c r="N5" s="496">
        <v>111176</v>
      </c>
      <c r="O5" s="496"/>
      <c r="P5" s="496"/>
      <c r="Q5" s="367" t="s">
        <v>17</v>
      </c>
      <c r="R5" s="267" t="s">
        <v>387</v>
      </c>
    </row>
    <row r="6" spans="1:18" ht="30" customHeight="1" thickBot="1" x14ac:dyDescent="0.3">
      <c r="A6" s="2"/>
      <c r="B6" s="638" t="s">
        <v>18</v>
      </c>
      <c r="C6" s="639"/>
      <c r="D6" s="278"/>
      <c r="E6" s="218"/>
      <c r="F6" s="218"/>
      <c r="G6" s="215"/>
      <c r="H6" s="215"/>
      <c r="I6" s="564"/>
      <c r="J6" s="674"/>
      <c r="K6" s="675"/>
      <c r="L6" s="218"/>
      <c r="M6" s="497"/>
      <c r="N6" s="497"/>
      <c r="O6" s="497"/>
      <c r="P6" s="497"/>
      <c r="Q6" s="279"/>
      <c r="R6" s="220"/>
    </row>
    <row r="7" spans="1:18" ht="136.5" customHeight="1" thickBot="1" x14ac:dyDescent="0.3">
      <c r="A7" s="337" t="s">
        <v>19</v>
      </c>
      <c r="B7" s="86" t="s">
        <v>20</v>
      </c>
      <c r="C7" s="274" t="s">
        <v>314</v>
      </c>
      <c r="D7" s="177">
        <v>1</v>
      </c>
      <c r="E7" s="338">
        <v>37000000</v>
      </c>
      <c r="F7" s="339"/>
      <c r="G7" s="338">
        <v>17500000</v>
      </c>
      <c r="H7" s="368">
        <v>18700000</v>
      </c>
      <c r="I7" s="565">
        <f>SUM(F7:H7)</f>
        <v>36200000</v>
      </c>
      <c r="J7" s="91">
        <v>3600000</v>
      </c>
      <c r="K7" s="275" t="s">
        <v>327</v>
      </c>
      <c r="L7" s="339" t="s">
        <v>21</v>
      </c>
      <c r="M7" s="498"/>
      <c r="N7" s="498">
        <v>7369390</v>
      </c>
      <c r="O7" s="498"/>
      <c r="P7" s="498"/>
      <c r="Q7" s="339" t="s">
        <v>382</v>
      </c>
      <c r="R7" s="254" t="s">
        <v>278</v>
      </c>
    </row>
    <row r="8" spans="1:18" ht="38.25" customHeight="1" thickBot="1" x14ac:dyDescent="0.3">
      <c r="A8" s="266"/>
      <c r="B8" s="638" t="s">
        <v>22</v>
      </c>
      <c r="C8" s="639"/>
      <c r="D8" s="278"/>
      <c r="E8" s="218"/>
      <c r="F8" s="218"/>
      <c r="G8" s="215"/>
      <c r="H8" s="215"/>
      <c r="I8" s="564"/>
      <c r="J8" s="674"/>
      <c r="K8" s="675"/>
      <c r="L8" s="218"/>
      <c r="M8" s="497"/>
      <c r="N8" s="497"/>
      <c r="O8" s="497"/>
      <c r="P8" s="497"/>
      <c r="Q8" s="215"/>
      <c r="R8" s="221"/>
    </row>
    <row r="9" spans="1:18" ht="187.5" customHeight="1" thickBot="1" x14ac:dyDescent="0.3">
      <c r="A9" s="337" t="s">
        <v>23</v>
      </c>
      <c r="B9" s="86" t="s">
        <v>24</v>
      </c>
      <c r="C9" s="274" t="s">
        <v>289</v>
      </c>
      <c r="D9" s="177"/>
      <c r="E9" s="181">
        <v>17900000</v>
      </c>
      <c r="F9" s="338"/>
      <c r="G9" s="338">
        <v>6000000</v>
      </c>
      <c r="H9" s="339"/>
      <c r="I9" s="493">
        <f>SUM(F9:H9)</f>
        <v>6000000</v>
      </c>
      <c r="J9" s="689"/>
      <c r="K9" s="690"/>
      <c r="L9" s="339" t="s">
        <v>25</v>
      </c>
      <c r="M9" s="498"/>
      <c r="N9" s="498"/>
      <c r="O9" s="498"/>
      <c r="P9" s="498"/>
      <c r="Q9" s="339" t="s">
        <v>287</v>
      </c>
      <c r="R9" s="59" t="s">
        <v>376</v>
      </c>
    </row>
    <row r="10" spans="1:18" ht="28.5" customHeight="1" thickBot="1" x14ac:dyDescent="0.3">
      <c r="A10" s="71" t="s">
        <v>394</v>
      </c>
      <c r="B10" s="73"/>
      <c r="C10" s="274" t="s">
        <v>290</v>
      </c>
      <c r="D10" s="179"/>
      <c r="E10" s="280">
        <v>1000000</v>
      </c>
      <c r="F10" s="19">
        <v>1000000</v>
      </c>
      <c r="G10" s="72"/>
      <c r="H10" s="72"/>
      <c r="I10" s="551">
        <f>SUM(F10:H10)</f>
        <v>1000000</v>
      </c>
      <c r="J10" s="69"/>
      <c r="K10" s="70"/>
      <c r="L10" s="72"/>
      <c r="M10" s="499"/>
      <c r="N10" s="499"/>
      <c r="O10" s="499"/>
      <c r="P10" s="499"/>
      <c r="Q10" s="72"/>
      <c r="R10" s="68"/>
    </row>
    <row r="11" spans="1:18" ht="15.75" customHeight="1" thickBot="1" x14ac:dyDescent="0.3">
      <c r="A11" s="2" t="s">
        <v>395</v>
      </c>
      <c r="B11" s="3"/>
      <c r="C11" s="274" t="s">
        <v>26</v>
      </c>
      <c r="D11" s="177"/>
      <c r="E11" s="111">
        <v>1500000</v>
      </c>
      <c r="F11" s="19">
        <v>1500000</v>
      </c>
      <c r="G11" s="16"/>
      <c r="H11" s="16"/>
      <c r="I11" s="551">
        <f>SUM(F11:H11)</f>
        <v>1500000</v>
      </c>
      <c r="J11" s="693"/>
      <c r="K11" s="694"/>
      <c r="L11" s="16"/>
      <c r="M11" s="499"/>
      <c r="N11" s="499"/>
      <c r="O11" s="499"/>
      <c r="P11" s="499"/>
      <c r="Q11" s="16"/>
      <c r="R11" s="56" t="s">
        <v>286</v>
      </c>
    </row>
    <row r="12" spans="1:18" ht="33" customHeight="1" thickBot="1" x14ac:dyDescent="0.3">
      <c r="A12" s="337"/>
      <c r="B12" s="653" t="s">
        <v>27</v>
      </c>
      <c r="C12" s="654"/>
      <c r="D12" s="214"/>
      <c r="E12" s="271"/>
      <c r="F12" s="219"/>
      <c r="G12" s="219"/>
      <c r="H12" s="219"/>
      <c r="I12" s="566"/>
      <c r="J12" s="630"/>
      <c r="K12" s="631"/>
      <c r="L12" s="219"/>
      <c r="M12" s="500"/>
      <c r="N12" s="500"/>
      <c r="O12" s="500"/>
      <c r="P12" s="500"/>
      <c r="Q12" s="219"/>
      <c r="R12" s="221"/>
    </row>
    <row r="13" spans="1:18" ht="68.25" customHeight="1" thickBot="1" x14ac:dyDescent="0.3">
      <c r="A13" s="2" t="s">
        <v>28</v>
      </c>
      <c r="B13" s="3" t="s">
        <v>24</v>
      </c>
      <c r="C13" s="274" t="s">
        <v>291</v>
      </c>
      <c r="D13" s="268"/>
      <c r="E13" s="111">
        <v>1660000</v>
      </c>
      <c r="F13" s="19">
        <v>1660000</v>
      </c>
      <c r="G13" s="16"/>
      <c r="H13" s="16"/>
      <c r="I13" s="551">
        <f>SUM(F13:H13)</f>
        <v>1660000</v>
      </c>
      <c r="J13" s="691"/>
      <c r="K13" s="692"/>
      <c r="L13" s="16" t="s">
        <v>288</v>
      </c>
      <c r="M13" s="499"/>
      <c r="N13" s="499"/>
      <c r="O13" s="499"/>
      <c r="P13" s="499"/>
      <c r="Q13" s="16"/>
      <c r="R13" s="255" t="s">
        <v>279</v>
      </c>
    </row>
    <row r="14" spans="1:18" ht="38.25" customHeight="1" thickBot="1" x14ac:dyDescent="0.3">
      <c r="A14" s="2"/>
      <c r="B14" s="653" t="s">
        <v>30</v>
      </c>
      <c r="C14" s="654"/>
      <c r="D14" s="214"/>
      <c r="E14" s="217"/>
      <c r="F14" s="218"/>
      <c r="G14" s="215"/>
      <c r="H14" s="215"/>
      <c r="I14" s="564"/>
      <c r="J14" s="630"/>
      <c r="K14" s="631"/>
      <c r="L14" s="215"/>
      <c r="M14" s="501"/>
      <c r="N14" s="501"/>
      <c r="O14" s="501"/>
      <c r="P14" s="501"/>
      <c r="Q14" s="215"/>
      <c r="R14" s="221"/>
    </row>
    <row r="15" spans="1:18" ht="93" customHeight="1" thickBot="1" x14ac:dyDescent="0.3">
      <c r="A15" s="337" t="s">
        <v>31</v>
      </c>
      <c r="B15" s="86" t="s">
        <v>24</v>
      </c>
      <c r="C15" s="274" t="s">
        <v>292</v>
      </c>
      <c r="D15" s="177"/>
      <c r="E15" s="340">
        <v>3900000</v>
      </c>
      <c r="F15" s="340">
        <v>3900000</v>
      </c>
      <c r="G15" s="339"/>
      <c r="H15" s="339"/>
      <c r="I15" s="493">
        <f>SUM(F15:H15)</f>
        <v>3900000</v>
      </c>
      <c r="J15" s="636"/>
      <c r="K15" s="637"/>
      <c r="L15" s="339" t="s">
        <v>32</v>
      </c>
      <c r="M15" s="498"/>
      <c r="N15" s="498"/>
      <c r="O15" s="498"/>
      <c r="P15" s="498"/>
      <c r="Q15" s="339" t="s">
        <v>33</v>
      </c>
      <c r="R15" s="60" t="s">
        <v>279</v>
      </c>
    </row>
    <row r="16" spans="1:18" ht="20.25" customHeight="1" thickBot="1" x14ac:dyDescent="0.3">
      <c r="A16" s="85"/>
      <c r="B16" s="272"/>
      <c r="C16" s="274" t="s">
        <v>293</v>
      </c>
      <c r="D16" s="179"/>
      <c r="E16" s="113">
        <v>653000</v>
      </c>
      <c r="F16" s="84"/>
      <c r="G16" s="19"/>
      <c r="H16" s="19">
        <v>653000</v>
      </c>
      <c r="I16" s="551">
        <f>SUM(F16:H16)</f>
        <v>653000</v>
      </c>
      <c r="J16" s="74"/>
      <c r="K16" s="75"/>
      <c r="L16" s="75"/>
      <c r="M16" s="499"/>
      <c r="N16" s="499"/>
      <c r="O16" s="499"/>
      <c r="P16" s="499"/>
      <c r="Q16" s="75"/>
      <c r="R16" s="435"/>
    </row>
    <row r="17" spans="1:18" ht="38.25" customHeight="1" thickBot="1" x14ac:dyDescent="0.3">
      <c r="A17" s="2"/>
      <c r="B17" s="638" t="s">
        <v>34</v>
      </c>
      <c r="C17" s="654"/>
      <c r="D17" s="214"/>
      <c r="E17" s="222"/>
      <c r="F17" s="223"/>
      <c r="G17" s="215"/>
      <c r="H17" s="215"/>
      <c r="I17" s="564"/>
      <c r="J17" s="630"/>
      <c r="K17" s="631"/>
      <c r="L17" s="215"/>
      <c r="M17" s="501"/>
      <c r="N17" s="501"/>
      <c r="O17" s="501"/>
      <c r="P17" s="501"/>
      <c r="Q17" s="215"/>
      <c r="R17" s="221"/>
    </row>
    <row r="18" spans="1:18" ht="93" customHeight="1" x14ac:dyDescent="0.25">
      <c r="A18" s="616" t="s">
        <v>35</v>
      </c>
      <c r="B18" s="633" t="s">
        <v>24</v>
      </c>
      <c r="C18" s="277" t="s">
        <v>29</v>
      </c>
      <c r="D18" s="663"/>
      <c r="E18" s="665">
        <v>5200000</v>
      </c>
      <c r="F18" s="643"/>
      <c r="G18" s="645"/>
      <c r="H18" s="645">
        <v>5200000</v>
      </c>
      <c r="I18" s="657">
        <f t="shared" ref="I18:I19" si="0">SUM(F18:H18)</f>
        <v>5200000</v>
      </c>
      <c r="J18" s="659"/>
      <c r="K18" s="660"/>
      <c r="L18" s="643" t="s">
        <v>37</v>
      </c>
      <c r="M18" s="502"/>
      <c r="N18" s="502">
        <v>3150000</v>
      </c>
      <c r="O18" s="502"/>
      <c r="P18" s="502"/>
      <c r="Q18" s="643"/>
      <c r="R18" s="593" t="s">
        <v>376</v>
      </c>
    </row>
    <row r="19" spans="1:18" ht="45" customHeight="1" thickBot="1" x14ac:dyDescent="0.3">
      <c r="A19" s="632"/>
      <c r="B19" s="634"/>
      <c r="C19" s="276" t="s">
        <v>36</v>
      </c>
      <c r="D19" s="664"/>
      <c r="E19" s="666"/>
      <c r="F19" s="655"/>
      <c r="G19" s="656"/>
      <c r="H19" s="655"/>
      <c r="I19" s="658">
        <f t="shared" si="0"/>
        <v>0</v>
      </c>
      <c r="J19" s="661"/>
      <c r="K19" s="662"/>
      <c r="L19" s="655"/>
      <c r="M19" s="503"/>
      <c r="N19" s="503"/>
      <c r="O19" s="503"/>
      <c r="P19" s="503"/>
      <c r="Q19" s="655"/>
      <c r="R19" s="595"/>
    </row>
    <row r="20" spans="1:18" ht="38.25" customHeight="1" thickBot="1" x14ac:dyDescent="0.3">
      <c r="A20" s="337"/>
      <c r="B20" s="653" t="s">
        <v>38</v>
      </c>
      <c r="C20" s="654"/>
      <c r="D20" s="214"/>
      <c r="E20" s="217"/>
      <c r="F20" s="217"/>
      <c r="G20" s="224"/>
      <c r="H20" s="224"/>
      <c r="I20" s="567"/>
      <c r="J20" s="630"/>
      <c r="K20" s="631"/>
      <c r="L20" s="224"/>
      <c r="M20" s="504"/>
      <c r="N20" s="504"/>
      <c r="O20" s="504"/>
      <c r="P20" s="504"/>
      <c r="Q20" s="224"/>
      <c r="R20" s="225"/>
    </row>
    <row r="21" spans="1:18" ht="74.25" customHeight="1" thickBot="1" x14ac:dyDescent="0.3">
      <c r="A21" s="2" t="s">
        <v>39</v>
      </c>
      <c r="B21" s="3" t="s">
        <v>20</v>
      </c>
      <c r="C21" s="259" t="s">
        <v>294</v>
      </c>
      <c r="D21" s="177"/>
      <c r="E21" s="110">
        <v>1204000</v>
      </c>
      <c r="F21" s="18"/>
      <c r="G21" s="19"/>
      <c r="H21" s="19">
        <v>1204000</v>
      </c>
      <c r="I21" s="551">
        <f>SUM(F21:H21)</f>
        <v>1204000</v>
      </c>
      <c r="J21" s="636"/>
      <c r="K21" s="637"/>
      <c r="L21" s="16" t="s">
        <v>295</v>
      </c>
      <c r="M21" s="499"/>
      <c r="N21" s="499"/>
      <c r="O21" s="499"/>
      <c r="P21" s="499"/>
      <c r="Q21" s="20" t="s">
        <v>40</v>
      </c>
      <c r="R21" s="59" t="s">
        <v>278</v>
      </c>
    </row>
    <row r="22" spans="1:18" ht="30" customHeight="1" thickBot="1" x14ac:dyDescent="0.3">
      <c r="A22" s="2"/>
      <c r="B22" s="653" t="s">
        <v>41</v>
      </c>
      <c r="C22" s="654"/>
      <c r="D22" s="214"/>
      <c r="E22" s="226"/>
      <c r="F22" s="215"/>
      <c r="G22" s="218"/>
      <c r="H22" s="215"/>
      <c r="I22" s="564"/>
      <c r="J22" s="630"/>
      <c r="K22" s="631"/>
      <c r="L22" s="215"/>
      <c r="M22" s="501"/>
      <c r="N22" s="501"/>
      <c r="O22" s="501"/>
      <c r="P22" s="501"/>
      <c r="Q22" s="215"/>
      <c r="R22" s="221"/>
    </row>
    <row r="23" spans="1:18" ht="78.75" customHeight="1" thickBot="1" x14ac:dyDescent="0.3">
      <c r="A23" s="2" t="s">
        <v>42</v>
      </c>
      <c r="B23" s="3" t="s">
        <v>24</v>
      </c>
      <c r="C23" s="259" t="s">
        <v>296</v>
      </c>
      <c r="D23" s="177"/>
      <c r="E23" s="111">
        <v>1140000</v>
      </c>
      <c r="F23" s="19">
        <v>1140000</v>
      </c>
      <c r="G23" s="18"/>
      <c r="H23" s="19"/>
      <c r="I23" s="551">
        <f>SUM(F23:H23)</f>
        <v>1140000</v>
      </c>
      <c r="J23" s="636"/>
      <c r="K23" s="637"/>
      <c r="L23" s="16"/>
      <c r="M23" s="499"/>
      <c r="N23" s="499"/>
      <c r="O23" s="499"/>
      <c r="P23" s="499"/>
      <c r="Q23" s="54"/>
      <c r="R23" s="59" t="s">
        <v>376</v>
      </c>
    </row>
    <row r="24" spans="1:18" ht="33.75" customHeight="1" thickBot="1" x14ac:dyDescent="0.3">
      <c r="A24" s="2"/>
      <c r="B24" s="642" t="s">
        <v>43</v>
      </c>
      <c r="C24" s="627"/>
      <c r="D24" s="214"/>
      <c r="E24" s="217"/>
      <c r="F24" s="215"/>
      <c r="G24" s="218"/>
      <c r="H24" s="215"/>
      <c r="I24" s="564"/>
      <c r="J24" s="630"/>
      <c r="K24" s="631"/>
      <c r="L24" s="215"/>
      <c r="M24" s="501"/>
      <c r="N24" s="501"/>
      <c r="O24" s="501"/>
      <c r="P24" s="501"/>
      <c r="Q24" s="215"/>
      <c r="R24" s="221"/>
    </row>
    <row r="25" spans="1:18" ht="47.25" customHeight="1" x14ac:dyDescent="0.25">
      <c r="A25" s="616" t="s">
        <v>44</v>
      </c>
      <c r="B25" s="618" t="s">
        <v>45</v>
      </c>
      <c r="C25" s="620"/>
      <c r="D25" s="622">
        <v>1</v>
      </c>
      <c r="E25" s="624">
        <v>6000000</v>
      </c>
      <c r="F25" s="647"/>
      <c r="G25" s="645">
        <v>300000</v>
      </c>
      <c r="H25" s="647"/>
      <c r="I25" s="649">
        <f t="shared" ref="I25:I26" si="1">SUM(F25:H25)</f>
        <v>300000</v>
      </c>
      <c r="J25" s="184">
        <v>3500000</v>
      </c>
      <c r="K25" s="125" t="s">
        <v>328</v>
      </c>
      <c r="L25" s="651"/>
      <c r="M25" s="505"/>
      <c r="N25" s="505">
        <v>540000</v>
      </c>
      <c r="O25" s="505"/>
      <c r="P25" s="505"/>
      <c r="Q25" s="643"/>
      <c r="R25" s="593" t="s">
        <v>278</v>
      </c>
    </row>
    <row r="26" spans="1:18" ht="47.25" customHeight="1" thickBot="1" x14ac:dyDescent="0.3">
      <c r="A26" s="617"/>
      <c r="B26" s="619"/>
      <c r="C26" s="621"/>
      <c r="D26" s="623"/>
      <c r="E26" s="625"/>
      <c r="F26" s="648"/>
      <c r="G26" s="646"/>
      <c r="H26" s="648"/>
      <c r="I26" s="650">
        <f t="shared" si="1"/>
        <v>0</v>
      </c>
      <c r="J26" s="185">
        <v>2600000</v>
      </c>
      <c r="K26" s="127" t="s">
        <v>329</v>
      </c>
      <c r="L26" s="652"/>
      <c r="M26" s="506"/>
      <c r="N26" s="506"/>
      <c r="O26" s="506"/>
      <c r="P26" s="506"/>
      <c r="Q26" s="644"/>
      <c r="R26" s="595"/>
    </row>
    <row r="27" spans="1:18" ht="25.5" customHeight="1" thickBot="1" x14ac:dyDescent="0.3">
      <c r="A27" s="2"/>
      <c r="B27" s="642" t="s">
        <v>309</v>
      </c>
      <c r="C27" s="627"/>
      <c r="D27" s="214"/>
      <c r="E27" s="226"/>
      <c r="F27" s="218"/>
      <c r="G27" s="215"/>
      <c r="H27" s="215"/>
      <c r="I27" s="564"/>
      <c r="J27" s="630"/>
      <c r="K27" s="631"/>
      <c r="L27" s="215"/>
      <c r="M27" s="501"/>
      <c r="N27" s="501"/>
      <c r="O27" s="501"/>
      <c r="P27" s="501"/>
      <c r="Q27" s="215"/>
      <c r="R27" s="221"/>
    </row>
    <row r="28" spans="1:18" ht="78" customHeight="1" thickBot="1" x14ac:dyDescent="0.3">
      <c r="A28" s="2" t="s">
        <v>46</v>
      </c>
      <c r="B28" s="3" t="s">
        <v>24</v>
      </c>
      <c r="C28" s="259" t="s">
        <v>310</v>
      </c>
      <c r="D28" s="177"/>
      <c r="E28" s="182">
        <v>2338000</v>
      </c>
      <c r="F28" s="18"/>
      <c r="G28" s="19">
        <v>2338000</v>
      </c>
      <c r="H28" s="16"/>
      <c r="I28" s="499">
        <f>SUM(F28:H28)</f>
        <v>2338000</v>
      </c>
      <c r="J28" s="636"/>
      <c r="K28" s="637"/>
      <c r="L28" s="16"/>
      <c r="M28" s="499"/>
      <c r="N28" s="499"/>
      <c r="O28" s="499"/>
      <c r="P28" s="499"/>
      <c r="Q28" s="16" t="s">
        <v>311</v>
      </c>
      <c r="R28" s="435" t="s">
        <v>280</v>
      </c>
    </row>
    <row r="29" spans="1:18" ht="30" customHeight="1" thickBot="1" x14ac:dyDescent="0.3">
      <c r="A29" s="2"/>
      <c r="B29" s="642" t="s">
        <v>47</v>
      </c>
      <c r="C29" s="627"/>
      <c r="D29" s="214"/>
      <c r="E29" s="226"/>
      <c r="F29" s="215"/>
      <c r="G29" s="218"/>
      <c r="H29" s="215"/>
      <c r="I29" s="564"/>
      <c r="J29" s="630"/>
      <c r="K29" s="631"/>
      <c r="L29" s="215"/>
      <c r="M29" s="501"/>
      <c r="N29" s="501"/>
      <c r="O29" s="501"/>
      <c r="P29" s="501"/>
      <c r="Q29" s="215"/>
      <c r="R29" s="221"/>
    </row>
    <row r="30" spans="1:18" ht="90" customHeight="1" thickBot="1" x14ac:dyDescent="0.3">
      <c r="A30" s="337" t="s">
        <v>48</v>
      </c>
      <c r="B30" s="371" t="s">
        <v>49</v>
      </c>
      <c r="C30" s="259" t="s">
        <v>50</v>
      </c>
      <c r="D30" s="372"/>
      <c r="E30" s="373" t="s">
        <v>51</v>
      </c>
      <c r="F30" s="374"/>
      <c r="G30" s="375"/>
      <c r="H30" s="374"/>
      <c r="I30" s="553">
        <f>SUM(F30:H30)</f>
        <v>0</v>
      </c>
      <c r="J30" s="695"/>
      <c r="K30" s="696"/>
      <c r="L30" s="339" t="s">
        <v>52</v>
      </c>
      <c r="M30" s="507"/>
      <c r="N30" s="507"/>
      <c r="O30" s="507"/>
      <c r="P30" s="507"/>
      <c r="Q30" s="367" t="s">
        <v>340</v>
      </c>
      <c r="R30" s="60" t="s">
        <v>377</v>
      </c>
    </row>
    <row r="31" spans="1:18" ht="33" customHeight="1" thickBot="1" x14ac:dyDescent="0.3">
      <c r="A31" s="2"/>
      <c r="B31" s="638" t="s">
        <v>297</v>
      </c>
      <c r="C31" s="639"/>
      <c r="D31" s="278"/>
      <c r="E31" s="370"/>
      <c r="F31" s="215"/>
      <c r="G31" s="218"/>
      <c r="H31" s="215"/>
      <c r="I31" s="564"/>
      <c r="J31" s="640"/>
      <c r="K31" s="641"/>
      <c r="L31" s="215"/>
      <c r="M31" s="501"/>
      <c r="N31" s="501"/>
      <c r="O31" s="501"/>
      <c r="P31" s="501"/>
      <c r="Q31" s="215"/>
      <c r="R31" s="221"/>
    </row>
    <row r="32" spans="1:18" ht="72.75" customHeight="1" thickBot="1" x14ac:dyDescent="0.3">
      <c r="A32" s="2" t="s">
        <v>53</v>
      </c>
      <c r="B32" s="3" t="s">
        <v>24</v>
      </c>
      <c r="C32" s="274" t="s">
        <v>298</v>
      </c>
      <c r="D32" s="177"/>
      <c r="E32" s="182">
        <v>503000</v>
      </c>
      <c r="F32" s="16" t="s">
        <v>299</v>
      </c>
      <c r="G32" s="21">
        <v>503000</v>
      </c>
      <c r="H32" s="16"/>
      <c r="I32" s="499">
        <f>SUM(F32:H32)</f>
        <v>503000</v>
      </c>
      <c r="J32" s="636"/>
      <c r="K32" s="637"/>
      <c r="L32" s="16"/>
      <c r="M32" s="499"/>
      <c r="N32" s="499"/>
      <c r="O32" s="499"/>
      <c r="P32" s="499"/>
      <c r="Q32" s="16" t="s">
        <v>300</v>
      </c>
      <c r="R32" s="59" t="s">
        <v>279</v>
      </c>
    </row>
    <row r="33" spans="1:18" ht="23.25" customHeight="1" thickBot="1" x14ac:dyDescent="0.3">
      <c r="A33" s="79" t="s">
        <v>396</v>
      </c>
      <c r="B33" s="90"/>
      <c r="C33" s="274" t="s">
        <v>301</v>
      </c>
      <c r="D33" s="177"/>
      <c r="E33" s="182">
        <v>20000000</v>
      </c>
      <c r="F33" s="80"/>
      <c r="G33" s="21"/>
      <c r="H33" s="80"/>
      <c r="I33" s="551"/>
      <c r="J33" s="91">
        <v>20000000</v>
      </c>
      <c r="K33" s="81" t="s">
        <v>302</v>
      </c>
      <c r="L33" s="80"/>
      <c r="M33" s="499"/>
      <c r="N33" s="499"/>
      <c r="O33" s="499"/>
      <c r="P33" s="499"/>
      <c r="Q33" s="80" t="s">
        <v>303</v>
      </c>
      <c r="R33" s="436"/>
    </row>
    <row r="34" spans="1:18" ht="30" customHeight="1" thickBot="1" x14ac:dyDescent="0.3">
      <c r="A34" s="2"/>
      <c r="B34" s="626" t="s">
        <v>54</v>
      </c>
      <c r="C34" s="627"/>
      <c r="D34" s="214"/>
      <c r="E34" s="227"/>
      <c r="F34" s="218"/>
      <c r="G34" s="218"/>
      <c r="H34" s="215"/>
      <c r="I34" s="564"/>
      <c r="J34" s="630"/>
      <c r="K34" s="631"/>
      <c r="L34" s="215"/>
      <c r="M34" s="501"/>
      <c r="N34" s="501"/>
      <c r="O34" s="501"/>
      <c r="P34" s="501"/>
      <c r="Q34" s="215"/>
      <c r="R34" s="221"/>
    </row>
    <row r="35" spans="1:18" ht="51" customHeight="1" x14ac:dyDescent="0.25">
      <c r="A35" s="616" t="s">
        <v>55</v>
      </c>
      <c r="B35" s="633" t="s">
        <v>56</v>
      </c>
      <c r="C35" s="273" t="s">
        <v>57</v>
      </c>
      <c r="D35" s="186"/>
      <c r="E35" s="341"/>
      <c r="F35" s="342"/>
      <c r="G35" s="342"/>
      <c r="H35" s="342"/>
      <c r="I35" s="777">
        <f t="shared" ref="I35:I44" si="2">SUM(F35:H35)</f>
        <v>0</v>
      </c>
      <c r="J35" s="356"/>
      <c r="K35" s="361"/>
      <c r="L35" s="343"/>
      <c r="M35" s="508"/>
      <c r="N35" s="508"/>
      <c r="O35" s="508"/>
      <c r="P35" s="508"/>
      <c r="Q35" s="187" t="s">
        <v>67</v>
      </c>
      <c r="R35" s="593" t="s">
        <v>278</v>
      </c>
    </row>
    <row r="36" spans="1:18" ht="67.5" customHeight="1" x14ac:dyDescent="0.25">
      <c r="A36" s="632"/>
      <c r="B36" s="634"/>
      <c r="C36" s="260" t="s">
        <v>58</v>
      </c>
      <c r="D36" s="190"/>
      <c r="E36" s="344"/>
      <c r="F36" s="345"/>
      <c r="G36" s="345"/>
      <c r="H36" s="345"/>
      <c r="I36" s="778">
        <f t="shared" si="2"/>
        <v>0</v>
      </c>
      <c r="J36" s="357"/>
      <c r="K36" s="362"/>
      <c r="L36" s="346"/>
      <c r="M36" s="509"/>
      <c r="N36" s="509"/>
      <c r="O36" s="509"/>
      <c r="P36" s="509"/>
      <c r="Q36" s="192"/>
      <c r="R36" s="594"/>
    </row>
    <row r="37" spans="1:18" ht="36.75" customHeight="1" x14ac:dyDescent="0.25">
      <c r="A37" s="632"/>
      <c r="B37" s="634"/>
      <c r="C37" s="260" t="s">
        <v>59</v>
      </c>
      <c r="D37" s="178"/>
      <c r="E37" s="347"/>
      <c r="F37" s="348"/>
      <c r="G37" s="348"/>
      <c r="H37" s="348"/>
      <c r="I37" s="779">
        <f t="shared" si="2"/>
        <v>0</v>
      </c>
      <c r="J37" s="358"/>
      <c r="K37" s="363"/>
      <c r="L37" s="349"/>
      <c r="M37" s="510"/>
      <c r="N37" s="510"/>
      <c r="O37" s="510"/>
      <c r="P37" s="510"/>
      <c r="Q37" s="126"/>
      <c r="R37" s="594"/>
    </row>
    <row r="38" spans="1:18" ht="33.75" customHeight="1" x14ac:dyDescent="0.25">
      <c r="A38" s="632"/>
      <c r="B38" s="634"/>
      <c r="C38" s="260" t="s">
        <v>60</v>
      </c>
      <c r="D38" s="190"/>
      <c r="E38" s="344"/>
      <c r="F38" s="345"/>
      <c r="G38" s="345"/>
      <c r="H38" s="345"/>
      <c r="I38" s="778">
        <f t="shared" si="2"/>
        <v>0</v>
      </c>
      <c r="J38" s="357"/>
      <c r="K38" s="362"/>
      <c r="L38" s="346"/>
      <c r="M38" s="509"/>
      <c r="N38" s="509"/>
      <c r="O38" s="509"/>
      <c r="P38" s="509"/>
      <c r="Q38" s="192"/>
      <c r="R38" s="594"/>
    </row>
    <row r="39" spans="1:18" ht="36.75" customHeight="1" x14ac:dyDescent="0.25">
      <c r="A39" s="632"/>
      <c r="B39" s="634"/>
      <c r="C39" s="260" t="s">
        <v>61</v>
      </c>
      <c r="D39" s="178"/>
      <c r="E39" s="347"/>
      <c r="F39" s="348"/>
      <c r="G39" s="348"/>
      <c r="H39" s="348"/>
      <c r="I39" s="779">
        <f t="shared" si="2"/>
        <v>0</v>
      </c>
      <c r="J39" s="358"/>
      <c r="K39" s="363"/>
      <c r="L39" s="349"/>
      <c r="M39" s="510"/>
      <c r="N39" s="510"/>
      <c r="O39" s="510"/>
      <c r="P39" s="510"/>
      <c r="Q39" s="126"/>
      <c r="R39" s="594"/>
    </row>
    <row r="40" spans="1:18" ht="33.75" customHeight="1" x14ac:dyDescent="0.25">
      <c r="A40" s="632"/>
      <c r="B40" s="634"/>
      <c r="C40" s="260" t="s">
        <v>62</v>
      </c>
      <c r="D40" s="190"/>
      <c r="E40" s="344"/>
      <c r="F40" s="345"/>
      <c r="G40" s="345"/>
      <c r="H40" s="345"/>
      <c r="I40" s="778">
        <f t="shared" si="2"/>
        <v>0</v>
      </c>
      <c r="J40" s="357"/>
      <c r="K40" s="362"/>
      <c r="L40" s="346"/>
      <c r="M40" s="509"/>
      <c r="N40" s="509"/>
      <c r="O40" s="509"/>
      <c r="P40" s="509"/>
      <c r="Q40" s="192"/>
      <c r="R40" s="594"/>
    </row>
    <row r="41" spans="1:18" ht="33.75" customHeight="1" x14ac:dyDescent="0.25">
      <c r="A41" s="632"/>
      <c r="B41" s="634"/>
      <c r="C41" s="260" t="s">
        <v>63</v>
      </c>
      <c r="D41" s="178"/>
      <c r="E41" s="347"/>
      <c r="F41" s="348"/>
      <c r="G41" s="348"/>
      <c r="H41" s="348"/>
      <c r="I41" s="779">
        <f t="shared" si="2"/>
        <v>0</v>
      </c>
      <c r="J41" s="358"/>
      <c r="K41" s="363"/>
      <c r="L41" s="349"/>
      <c r="M41" s="510"/>
      <c r="N41" s="510"/>
      <c r="O41" s="510"/>
      <c r="P41" s="510"/>
      <c r="Q41" s="17"/>
      <c r="R41" s="594"/>
    </row>
    <row r="42" spans="1:18" ht="56.25" customHeight="1" x14ac:dyDescent="0.25">
      <c r="A42" s="632"/>
      <c r="B42" s="634"/>
      <c r="C42" s="260" t="s">
        <v>64</v>
      </c>
      <c r="D42" s="190"/>
      <c r="E42" s="344"/>
      <c r="F42" s="345"/>
      <c r="G42" s="345"/>
      <c r="H42" s="345"/>
      <c r="I42" s="778">
        <f t="shared" si="2"/>
        <v>0</v>
      </c>
      <c r="J42" s="357"/>
      <c r="K42" s="362"/>
      <c r="L42" s="346"/>
      <c r="M42" s="509"/>
      <c r="N42" s="509"/>
      <c r="O42" s="509"/>
      <c r="P42" s="509"/>
      <c r="Q42" s="191"/>
      <c r="R42" s="594"/>
    </row>
    <row r="43" spans="1:18" ht="33.75" customHeight="1" x14ac:dyDescent="0.25">
      <c r="A43" s="632"/>
      <c r="B43" s="634"/>
      <c r="C43" s="260" t="s">
        <v>65</v>
      </c>
      <c r="D43" s="188"/>
      <c r="E43" s="350"/>
      <c r="F43" s="351"/>
      <c r="G43" s="351"/>
      <c r="H43" s="351"/>
      <c r="I43" s="780">
        <f t="shared" si="2"/>
        <v>0</v>
      </c>
      <c r="J43" s="359"/>
      <c r="K43" s="364"/>
      <c r="L43" s="352"/>
      <c r="M43" s="511"/>
      <c r="N43" s="511"/>
      <c r="O43" s="511"/>
      <c r="P43" s="511"/>
      <c r="Q43" s="189"/>
      <c r="R43" s="594"/>
    </row>
    <row r="44" spans="1:18" ht="56.25" customHeight="1" thickBot="1" x14ac:dyDescent="0.3">
      <c r="A44" s="617"/>
      <c r="B44" s="635"/>
      <c r="C44" s="379" t="s">
        <v>66</v>
      </c>
      <c r="D44" s="179"/>
      <c r="E44" s="353"/>
      <c r="F44" s="354"/>
      <c r="G44" s="354"/>
      <c r="H44" s="354"/>
      <c r="I44" s="781">
        <f t="shared" si="2"/>
        <v>0</v>
      </c>
      <c r="J44" s="360"/>
      <c r="K44" s="365"/>
      <c r="L44" s="355"/>
      <c r="M44" s="512"/>
      <c r="N44" s="512"/>
      <c r="O44" s="512"/>
      <c r="P44" s="512"/>
      <c r="Q44" s="22"/>
      <c r="R44" s="595"/>
    </row>
    <row r="45" spans="1:18" ht="32.25" customHeight="1" thickBot="1" x14ac:dyDescent="0.3">
      <c r="A45" s="265"/>
      <c r="B45" s="628" t="s">
        <v>304</v>
      </c>
      <c r="C45" s="629"/>
      <c r="D45" s="269"/>
      <c r="E45" s="270"/>
      <c r="F45" s="258"/>
      <c r="G45" s="261"/>
      <c r="H45" s="258"/>
      <c r="I45" s="568"/>
      <c r="J45" s="604"/>
      <c r="K45" s="605"/>
      <c r="L45" s="258"/>
      <c r="M45" s="513"/>
      <c r="N45" s="513"/>
      <c r="O45" s="513"/>
      <c r="P45" s="513"/>
      <c r="Q45" s="228"/>
      <c r="R45" s="221"/>
    </row>
    <row r="46" spans="1:18" ht="101.25" customHeight="1" thickBot="1" x14ac:dyDescent="0.3">
      <c r="A46" s="10" t="s">
        <v>399</v>
      </c>
      <c r="B46" s="11"/>
      <c r="C46" s="259" t="s">
        <v>305</v>
      </c>
      <c r="D46" s="180">
        <v>1</v>
      </c>
      <c r="E46" s="112">
        <v>5000000</v>
      </c>
      <c r="F46" s="83">
        <v>5000000</v>
      </c>
      <c r="G46" s="47"/>
      <c r="H46" s="46"/>
      <c r="I46" s="571">
        <f>SUM(F46:H46)</f>
        <v>5000000</v>
      </c>
      <c r="J46" s="602"/>
      <c r="K46" s="603"/>
      <c r="L46" s="46"/>
      <c r="M46" s="514"/>
      <c r="N46" s="514"/>
      <c r="O46" s="514"/>
      <c r="P46" s="514"/>
      <c r="Q46" s="92" t="s">
        <v>306</v>
      </c>
      <c r="R46" s="59" t="s">
        <v>278</v>
      </c>
    </row>
    <row r="47" spans="1:18" ht="101.25" customHeight="1" thickBot="1" x14ac:dyDescent="0.3">
      <c r="A47" s="78" t="s">
        <v>400</v>
      </c>
      <c r="B47" s="82"/>
      <c r="C47" s="259" t="s">
        <v>308</v>
      </c>
      <c r="D47" s="180"/>
      <c r="E47" s="112">
        <v>876000</v>
      </c>
      <c r="F47" s="93"/>
      <c r="G47" s="94">
        <v>876000</v>
      </c>
      <c r="H47" s="77"/>
      <c r="I47" s="572">
        <f>SUM(F47:H47)</f>
        <v>876000</v>
      </c>
      <c r="J47" s="76"/>
      <c r="K47" s="77"/>
      <c r="L47" s="77"/>
      <c r="M47" s="515"/>
      <c r="N47" s="515"/>
      <c r="O47" s="515"/>
      <c r="P47" s="515"/>
      <c r="Q47" s="95"/>
      <c r="R47" s="436"/>
    </row>
    <row r="48" spans="1:18" ht="101.25" customHeight="1" thickBot="1" x14ac:dyDescent="0.3">
      <c r="A48" s="78" t="s">
        <v>401</v>
      </c>
      <c r="B48" s="82"/>
      <c r="C48" s="256" t="s">
        <v>307</v>
      </c>
      <c r="D48" s="180"/>
      <c r="E48" s="112">
        <v>626000</v>
      </c>
      <c r="F48" s="93"/>
      <c r="G48" s="94">
        <v>626000</v>
      </c>
      <c r="H48" s="77"/>
      <c r="I48" s="572">
        <f>SUM(F48:H48)</f>
        <v>626000</v>
      </c>
      <c r="J48" s="76"/>
      <c r="K48" s="77"/>
      <c r="L48" s="77"/>
      <c r="M48" s="515"/>
      <c r="N48" s="515"/>
      <c r="O48" s="515"/>
      <c r="P48" s="515"/>
      <c r="Q48" s="95"/>
      <c r="R48" s="436"/>
    </row>
    <row r="49" spans="1:18" ht="101.25" customHeight="1" thickBot="1" x14ac:dyDescent="0.3">
      <c r="A49" s="87" t="s">
        <v>313</v>
      </c>
      <c r="B49" s="612" t="s">
        <v>312</v>
      </c>
      <c r="C49" s="613"/>
      <c r="D49" s="180"/>
      <c r="E49" s="112">
        <v>2000000</v>
      </c>
      <c r="F49" s="93">
        <v>2000000</v>
      </c>
      <c r="G49" s="94"/>
      <c r="H49" s="89"/>
      <c r="I49" s="572">
        <f>SUM(F49:H49)</f>
        <v>2000000</v>
      </c>
      <c r="J49" s="88"/>
      <c r="K49" s="89"/>
      <c r="L49" s="89"/>
      <c r="M49" s="515"/>
      <c r="N49" s="515"/>
      <c r="O49" s="515"/>
      <c r="P49" s="515"/>
      <c r="Q49" s="95"/>
      <c r="R49" s="436"/>
    </row>
    <row r="50" spans="1:18" ht="35.25" customHeight="1" thickBot="1" x14ac:dyDescent="0.3">
      <c r="A50" s="491" t="s">
        <v>403</v>
      </c>
      <c r="B50" s="683" t="s">
        <v>406</v>
      </c>
      <c r="C50" s="684"/>
      <c r="D50" s="684"/>
      <c r="E50" s="684"/>
      <c r="F50" s="684"/>
      <c r="G50" s="684"/>
      <c r="H50" s="684"/>
      <c r="I50" s="684"/>
      <c r="J50" s="684"/>
      <c r="K50" s="684"/>
      <c r="L50" s="685"/>
      <c r="M50" s="515"/>
      <c r="N50" s="515">
        <v>8523000</v>
      </c>
      <c r="O50" s="515">
        <v>1341000</v>
      </c>
      <c r="P50" s="515"/>
      <c r="Q50" s="537"/>
      <c r="R50" s="538"/>
    </row>
    <row r="51" spans="1:18" ht="32.25" thickBot="1" x14ac:dyDescent="0.3">
      <c r="A51" s="36"/>
      <c r="B51" s="43" t="s">
        <v>68</v>
      </c>
      <c r="C51" s="96"/>
      <c r="D51" s="168"/>
      <c r="E51" s="160">
        <f>SUM(E5:E49)</f>
        <v>109500000</v>
      </c>
      <c r="F51" s="104">
        <f>SUM(F5:F49)</f>
        <v>16200000</v>
      </c>
      <c r="G51" s="104">
        <f>SUM(G5:G49)</f>
        <v>29143000</v>
      </c>
      <c r="H51" s="104">
        <f>SUM(H5:H49)</f>
        <v>25757000</v>
      </c>
      <c r="I51" s="516">
        <f>SUM(I5:I49)</f>
        <v>71100000</v>
      </c>
      <c r="J51" s="610">
        <f>SUM(J7,J26,J25,J33)</f>
        <v>29700000</v>
      </c>
      <c r="K51" s="611"/>
      <c r="L51" s="44">
        <v>3300000</v>
      </c>
      <c r="M51" s="516">
        <f>SUM(M5:M50)</f>
        <v>0</v>
      </c>
      <c r="N51" s="516">
        <f>SUM(N5:N50)</f>
        <v>19693566</v>
      </c>
      <c r="O51" s="516">
        <f>SUM(O5:O50)</f>
        <v>1341000</v>
      </c>
      <c r="P51" s="516">
        <f>SUM(P5:P50)</f>
        <v>0</v>
      </c>
      <c r="Q51" s="40"/>
      <c r="R51" s="435"/>
    </row>
    <row r="52" spans="1:18" ht="15.75" thickBot="1" x14ac:dyDescent="0.3">
      <c r="A52" s="5"/>
      <c r="B52" s="598" t="s">
        <v>69</v>
      </c>
      <c r="C52" s="599"/>
      <c r="D52" s="168"/>
      <c r="E52" s="122"/>
      <c r="F52" s="24"/>
      <c r="G52" s="24"/>
      <c r="H52" s="24"/>
      <c r="I52" s="569"/>
      <c r="J52" s="600"/>
      <c r="K52" s="601"/>
      <c r="L52" s="24"/>
      <c r="M52" s="517"/>
      <c r="N52" s="517"/>
      <c r="O52" s="517"/>
      <c r="P52" s="517"/>
      <c r="Q52" s="24" t="s">
        <v>70</v>
      </c>
      <c r="R52" s="435"/>
    </row>
    <row r="53" spans="1:18" ht="15.75" thickBot="1" x14ac:dyDescent="0.3">
      <c r="A53" s="5"/>
      <c r="B53" s="598" t="s">
        <v>71</v>
      </c>
      <c r="C53" s="599"/>
      <c r="D53" s="168"/>
      <c r="E53" s="147"/>
      <c r="F53" s="24"/>
      <c r="G53" s="24"/>
      <c r="H53" s="24"/>
      <c r="I53" s="569"/>
      <c r="J53" s="600"/>
      <c r="K53" s="601"/>
      <c r="L53" s="24"/>
      <c r="M53" s="517"/>
      <c r="N53" s="517"/>
      <c r="O53" s="517"/>
      <c r="P53" s="517"/>
      <c r="Q53" s="24" t="s">
        <v>72</v>
      </c>
      <c r="R53" s="435"/>
    </row>
    <row r="54" spans="1:18" ht="15.75" thickBot="1" x14ac:dyDescent="0.3">
      <c r="A54" s="5"/>
      <c r="B54" s="598" t="s">
        <v>73</v>
      </c>
      <c r="C54" s="599"/>
      <c r="D54" s="168"/>
      <c r="E54" s="147"/>
      <c r="F54" s="24"/>
      <c r="G54" s="24"/>
      <c r="H54" s="24"/>
      <c r="I54" s="569"/>
      <c r="J54" s="600"/>
      <c r="K54" s="601"/>
      <c r="L54" s="24"/>
      <c r="M54" s="517"/>
      <c r="N54" s="517"/>
      <c r="O54" s="517"/>
      <c r="P54" s="517"/>
      <c r="Q54" s="24" t="s">
        <v>74</v>
      </c>
      <c r="R54" s="435"/>
    </row>
    <row r="55" spans="1:18" ht="15.75" thickBot="1" x14ac:dyDescent="0.3">
      <c r="A55" s="5"/>
      <c r="B55" s="606" t="s">
        <v>75</v>
      </c>
      <c r="C55" s="607"/>
      <c r="D55" s="168"/>
      <c r="E55" s="147"/>
      <c r="F55" s="24"/>
      <c r="G55" s="24"/>
      <c r="H55" s="24"/>
      <c r="I55" s="569"/>
      <c r="J55" s="600"/>
      <c r="K55" s="601"/>
      <c r="L55" s="24"/>
      <c r="M55" s="517"/>
      <c r="N55" s="517"/>
      <c r="O55" s="517"/>
      <c r="P55" s="517"/>
      <c r="Q55" s="24"/>
      <c r="R55" s="435"/>
    </row>
    <row r="56" spans="1:18" ht="52.5" customHeight="1" thickBot="1" x14ac:dyDescent="0.3">
      <c r="A56" s="5" t="s">
        <v>76</v>
      </c>
      <c r="B56" s="7" t="s">
        <v>77</v>
      </c>
      <c r="C56" s="263" t="s">
        <v>78</v>
      </c>
      <c r="D56" s="168" t="s">
        <v>79</v>
      </c>
      <c r="E56" s="109">
        <v>575000</v>
      </c>
      <c r="F56" s="26">
        <v>460000</v>
      </c>
      <c r="G56" s="24"/>
      <c r="H56" s="24"/>
      <c r="I56" s="518">
        <v>460000</v>
      </c>
      <c r="J56" s="608">
        <v>115000</v>
      </c>
      <c r="K56" s="609"/>
      <c r="L56" s="27"/>
      <c r="M56" s="518"/>
      <c r="N56" s="518"/>
      <c r="O56" s="518"/>
      <c r="P56" s="518"/>
      <c r="Q56" s="27"/>
      <c r="R56" s="59" t="s">
        <v>376</v>
      </c>
    </row>
    <row r="57" spans="1:18" ht="21.75" thickBot="1" x14ac:dyDescent="0.3">
      <c r="A57" s="36"/>
      <c r="B57" s="159" t="s">
        <v>80</v>
      </c>
      <c r="C57" s="256"/>
      <c r="D57" s="204"/>
      <c r="E57" s="165">
        <f>SUM(E56)</f>
        <v>575000</v>
      </c>
      <c r="F57" s="165">
        <f t="shared" ref="F57:J57" si="3">SUM(F56)</f>
        <v>460000</v>
      </c>
      <c r="G57" s="165">
        <f t="shared" si="3"/>
        <v>0</v>
      </c>
      <c r="H57" s="165">
        <f t="shared" si="3"/>
        <v>0</v>
      </c>
      <c r="I57" s="441">
        <f t="shared" si="3"/>
        <v>460000</v>
      </c>
      <c r="J57" s="614">
        <f t="shared" si="3"/>
        <v>115000</v>
      </c>
      <c r="K57" s="615"/>
      <c r="L57" s="441">
        <f>SUM(L56)</f>
        <v>0</v>
      </c>
      <c r="M57" s="441"/>
      <c r="N57" s="441"/>
      <c r="O57" s="441"/>
      <c r="P57" s="441"/>
      <c r="Q57" s="245"/>
      <c r="R57" s="56"/>
    </row>
    <row r="58" spans="1:18" s="244" customFormat="1" ht="30" customHeight="1" thickBot="1" x14ac:dyDescent="0.3">
      <c r="A58" s="246"/>
      <c r="B58" s="404" t="s">
        <v>355</v>
      </c>
      <c r="C58" s="403"/>
      <c r="D58" s="248"/>
      <c r="E58" s="249">
        <f>SUM(E52:E56)</f>
        <v>575000</v>
      </c>
      <c r="F58" s="249">
        <f t="shared" ref="F58:J58" si="4">SUM(F52:F56)</f>
        <v>460000</v>
      </c>
      <c r="G58" s="249">
        <f t="shared" si="4"/>
        <v>0</v>
      </c>
      <c r="H58" s="249">
        <f t="shared" si="4"/>
        <v>0</v>
      </c>
      <c r="I58" s="249">
        <f t="shared" si="4"/>
        <v>460000</v>
      </c>
      <c r="J58" s="596">
        <f t="shared" si="4"/>
        <v>115000</v>
      </c>
      <c r="K58" s="597"/>
      <c r="L58" s="249">
        <f>SUM(L57)</f>
        <v>0</v>
      </c>
      <c r="M58" s="249"/>
      <c r="N58" s="249"/>
      <c r="O58" s="249"/>
      <c r="P58" s="249"/>
      <c r="Q58" s="246"/>
      <c r="R58" s="247"/>
    </row>
    <row r="59" spans="1:18" x14ac:dyDescent="0.25">
      <c r="R59" s="380"/>
    </row>
    <row r="60" spans="1:18" x14ac:dyDescent="0.25">
      <c r="R60" s="380"/>
    </row>
    <row r="61" spans="1:18" x14ac:dyDescent="0.25">
      <c r="R61" s="380"/>
    </row>
    <row r="62" spans="1:18" x14ac:dyDescent="0.25">
      <c r="R62" s="380"/>
    </row>
    <row r="63" spans="1:18" x14ac:dyDescent="0.25">
      <c r="R63" s="380"/>
    </row>
    <row r="64" spans="1:18" x14ac:dyDescent="0.25">
      <c r="R64" s="380"/>
    </row>
    <row r="65" spans="18:18" x14ac:dyDescent="0.25">
      <c r="R65" s="380"/>
    </row>
    <row r="66" spans="18:18" x14ac:dyDescent="0.25">
      <c r="R66" s="380"/>
    </row>
    <row r="67" spans="18:18" x14ac:dyDescent="0.25">
      <c r="R67" s="380"/>
    </row>
    <row r="68" spans="18:18" x14ac:dyDescent="0.25">
      <c r="R68" s="380"/>
    </row>
    <row r="69" spans="18:18" x14ac:dyDescent="0.25">
      <c r="R69" s="380"/>
    </row>
    <row r="70" spans="18:18" x14ac:dyDescent="0.25">
      <c r="R70" s="380"/>
    </row>
    <row r="71" spans="18:18" x14ac:dyDescent="0.25">
      <c r="R71" s="380"/>
    </row>
    <row r="72" spans="18:18" x14ac:dyDescent="0.25">
      <c r="R72" s="380"/>
    </row>
    <row r="73" spans="18:18" x14ac:dyDescent="0.25">
      <c r="R73" s="380"/>
    </row>
    <row r="74" spans="18:18" x14ac:dyDescent="0.25">
      <c r="R74" s="380"/>
    </row>
    <row r="75" spans="18:18" x14ac:dyDescent="0.25">
      <c r="R75" s="380"/>
    </row>
    <row r="76" spans="18:18" x14ac:dyDescent="0.25">
      <c r="R76" s="380"/>
    </row>
    <row r="77" spans="18:18" x14ac:dyDescent="0.25">
      <c r="R77" s="380"/>
    </row>
    <row r="78" spans="18:18" x14ac:dyDescent="0.25">
      <c r="R78" s="380"/>
    </row>
    <row r="79" spans="18:18" x14ac:dyDescent="0.25">
      <c r="R79" s="380"/>
    </row>
    <row r="80" spans="18:18" x14ac:dyDescent="0.25">
      <c r="R80" s="380"/>
    </row>
    <row r="81" spans="18:18" x14ac:dyDescent="0.25">
      <c r="R81" s="380"/>
    </row>
    <row r="82" spans="18:18" x14ac:dyDescent="0.25">
      <c r="R82" s="380"/>
    </row>
    <row r="83" spans="18:18" x14ac:dyDescent="0.25">
      <c r="R83" s="380"/>
    </row>
    <row r="84" spans="18:18" x14ac:dyDescent="0.25">
      <c r="R84" s="380"/>
    </row>
    <row r="85" spans="18:18" x14ac:dyDescent="0.25">
      <c r="R85" s="380"/>
    </row>
    <row r="86" spans="18:18" x14ac:dyDescent="0.25">
      <c r="R86" s="380"/>
    </row>
    <row r="87" spans="18:18" x14ac:dyDescent="0.25">
      <c r="R87" s="380"/>
    </row>
    <row r="88" spans="18:18" x14ac:dyDescent="0.25">
      <c r="R88" s="380"/>
    </row>
    <row r="89" spans="18:18" x14ac:dyDescent="0.25">
      <c r="R89" s="380"/>
    </row>
    <row r="90" spans="18:18" x14ac:dyDescent="0.25">
      <c r="R90" s="380"/>
    </row>
    <row r="91" spans="18:18" x14ac:dyDescent="0.25">
      <c r="R91" s="380"/>
    </row>
    <row r="92" spans="18:18" x14ac:dyDescent="0.25">
      <c r="R92" s="380"/>
    </row>
    <row r="93" spans="18:18" x14ac:dyDescent="0.25">
      <c r="R93" s="380"/>
    </row>
    <row r="94" spans="18:18" x14ac:dyDescent="0.25">
      <c r="R94" s="380"/>
    </row>
    <row r="95" spans="18:18" x14ac:dyDescent="0.25">
      <c r="R95" s="380"/>
    </row>
    <row r="96" spans="18:18" x14ac:dyDescent="0.25">
      <c r="R96" s="380"/>
    </row>
    <row r="97" spans="18:18" x14ac:dyDescent="0.25">
      <c r="R97" s="380"/>
    </row>
    <row r="98" spans="18:18" x14ac:dyDescent="0.25">
      <c r="R98" s="380"/>
    </row>
    <row r="99" spans="18:18" x14ac:dyDescent="0.25">
      <c r="R99" s="380"/>
    </row>
    <row r="100" spans="18:18" x14ac:dyDescent="0.25">
      <c r="R100" s="380"/>
    </row>
    <row r="101" spans="18:18" x14ac:dyDescent="0.25">
      <c r="R101" s="380"/>
    </row>
    <row r="102" spans="18:18" x14ac:dyDescent="0.25">
      <c r="R102" s="380"/>
    </row>
    <row r="103" spans="18:18" x14ac:dyDescent="0.25">
      <c r="R103" s="380"/>
    </row>
    <row r="104" spans="18:18" x14ac:dyDescent="0.25">
      <c r="R104" s="380"/>
    </row>
    <row r="105" spans="18:18" x14ac:dyDescent="0.25">
      <c r="R105" s="380"/>
    </row>
    <row r="106" spans="18:18" x14ac:dyDescent="0.25">
      <c r="R106" s="380"/>
    </row>
    <row r="107" spans="18:18" x14ac:dyDescent="0.25">
      <c r="R107" s="380"/>
    </row>
    <row r="108" spans="18:18" x14ac:dyDescent="0.25">
      <c r="R108" s="380"/>
    </row>
    <row r="109" spans="18:18" x14ac:dyDescent="0.25">
      <c r="R109" s="380"/>
    </row>
    <row r="110" spans="18:18" x14ac:dyDescent="0.25">
      <c r="R110" s="380"/>
    </row>
    <row r="111" spans="18:18" x14ac:dyDescent="0.25">
      <c r="R111" s="380"/>
    </row>
    <row r="112" spans="18:18" x14ac:dyDescent="0.25">
      <c r="R112" s="380"/>
    </row>
    <row r="113" spans="18:18" x14ac:dyDescent="0.25">
      <c r="R113" s="380"/>
    </row>
    <row r="114" spans="18:18" x14ac:dyDescent="0.25">
      <c r="R114" s="380"/>
    </row>
    <row r="115" spans="18:18" x14ac:dyDescent="0.25">
      <c r="R115" s="380"/>
    </row>
    <row r="116" spans="18:18" x14ac:dyDescent="0.25">
      <c r="R116" s="380"/>
    </row>
    <row r="117" spans="18:18" x14ac:dyDescent="0.25">
      <c r="R117" s="380"/>
    </row>
    <row r="118" spans="18:18" x14ac:dyDescent="0.25">
      <c r="R118" s="380"/>
    </row>
    <row r="119" spans="18:18" x14ac:dyDescent="0.25">
      <c r="R119" s="380"/>
    </row>
    <row r="120" spans="18:18" x14ac:dyDescent="0.25">
      <c r="R120" s="380"/>
    </row>
    <row r="121" spans="18:18" x14ac:dyDescent="0.25">
      <c r="R121" s="380"/>
    </row>
    <row r="122" spans="18:18" x14ac:dyDescent="0.25">
      <c r="R122" s="380"/>
    </row>
    <row r="123" spans="18:18" x14ac:dyDescent="0.25">
      <c r="R123" s="380"/>
    </row>
    <row r="124" spans="18:18" x14ac:dyDescent="0.25">
      <c r="R124" s="380"/>
    </row>
    <row r="125" spans="18:18" x14ac:dyDescent="0.25">
      <c r="R125" s="380"/>
    </row>
    <row r="126" spans="18:18" x14ac:dyDescent="0.25">
      <c r="R126" s="380"/>
    </row>
    <row r="127" spans="18:18" x14ac:dyDescent="0.25">
      <c r="R127" s="380"/>
    </row>
    <row r="128" spans="18:18" x14ac:dyDescent="0.25">
      <c r="R128" s="380"/>
    </row>
    <row r="129" spans="18:18" x14ac:dyDescent="0.25">
      <c r="R129" s="380"/>
    </row>
    <row r="130" spans="18:18" x14ac:dyDescent="0.25">
      <c r="R130" s="380"/>
    </row>
    <row r="131" spans="18:18" x14ac:dyDescent="0.25">
      <c r="R131" s="380"/>
    </row>
    <row r="132" spans="18:18" x14ac:dyDescent="0.25">
      <c r="R132" s="380"/>
    </row>
    <row r="133" spans="18:18" x14ac:dyDescent="0.25">
      <c r="R133" s="380"/>
    </row>
    <row r="134" spans="18:18" x14ac:dyDescent="0.25">
      <c r="R134" s="380"/>
    </row>
    <row r="135" spans="18:18" x14ac:dyDescent="0.25">
      <c r="R135" s="380"/>
    </row>
    <row r="136" spans="18:18" x14ac:dyDescent="0.25">
      <c r="R136" s="380"/>
    </row>
    <row r="137" spans="18:18" x14ac:dyDescent="0.25">
      <c r="R137" s="380"/>
    </row>
    <row r="138" spans="18:18" x14ac:dyDescent="0.25">
      <c r="R138" s="380"/>
    </row>
    <row r="139" spans="18:18" x14ac:dyDescent="0.25">
      <c r="R139" s="380"/>
    </row>
    <row r="140" spans="18:18" x14ac:dyDescent="0.25">
      <c r="R140" s="380"/>
    </row>
    <row r="141" spans="18:18" x14ac:dyDescent="0.25">
      <c r="R141" s="380"/>
    </row>
    <row r="142" spans="18:18" x14ac:dyDescent="0.25">
      <c r="R142" s="380"/>
    </row>
    <row r="143" spans="18:18" x14ac:dyDescent="0.25">
      <c r="R143" s="380"/>
    </row>
    <row r="144" spans="18:18" x14ac:dyDescent="0.25">
      <c r="R144" s="380"/>
    </row>
    <row r="145" spans="18:18" x14ac:dyDescent="0.25">
      <c r="R145" s="380"/>
    </row>
    <row r="146" spans="18:18" x14ac:dyDescent="0.25">
      <c r="R146" s="380"/>
    </row>
    <row r="147" spans="18:18" x14ac:dyDescent="0.25">
      <c r="R147" s="380"/>
    </row>
    <row r="148" spans="18:18" x14ac:dyDescent="0.25">
      <c r="R148" s="380"/>
    </row>
    <row r="149" spans="18:18" x14ac:dyDescent="0.25">
      <c r="R149" s="380"/>
    </row>
    <row r="150" spans="18:18" x14ac:dyDescent="0.25">
      <c r="R150" s="380"/>
    </row>
    <row r="151" spans="18:18" x14ac:dyDescent="0.25">
      <c r="R151" s="380"/>
    </row>
    <row r="152" spans="18:18" x14ac:dyDescent="0.25">
      <c r="R152" s="380"/>
    </row>
    <row r="153" spans="18:18" x14ac:dyDescent="0.25">
      <c r="R153" s="380"/>
    </row>
    <row r="154" spans="18:18" x14ac:dyDescent="0.25">
      <c r="R154" s="380"/>
    </row>
    <row r="155" spans="18:18" x14ac:dyDescent="0.25">
      <c r="R155" s="380"/>
    </row>
    <row r="156" spans="18:18" x14ac:dyDescent="0.25">
      <c r="R156" s="380"/>
    </row>
    <row r="157" spans="18:18" x14ac:dyDescent="0.25">
      <c r="R157" s="380"/>
    </row>
    <row r="158" spans="18:18" x14ac:dyDescent="0.25">
      <c r="R158" s="380"/>
    </row>
    <row r="159" spans="18:18" x14ac:dyDescent="0.25">
      <c r="R159" s="380"/>
    </row>
    <row r="160" spans="18:18" x14ac:dyDescent="0.25">
      <c r="R160" s="380"/>
    </row>
    <row r="161" spans="18:18" x14ac:dyDescent="0.25">
      <c r="R161" s="380"/>
    </row>
    <row r="162" spans="18:18" x14ac:dyDescent="0.25">
      <c r="R162" s="380"/>
    </row>
    <row r="163" spans="18:18" x14ac:dyDescent="0.25">
      <c r="R163" s="380"/>
    </row>
    <row r="164" spans="18:18" x14ac:dyDescent="0.25">
      <c r="R164" s="380"/>
    </row>
    <row r="165" spans="18:18" x14ac:dyDescent="0.25">
      <c r="R165" s="380"/>
    </row>
    <row r="166" spans="18:18" x14ac:dyDescent="0.25">
      <c r="R166" s="380"/>
    </row>
    <row r="167" spans="18:18" x14ac:dyDescent="0.25">
      <c r="R167" s="380"/>
    </row>
    <row r="168" spans="18:18" x14ac:dyDescent="0.25">
      <c r="R168" s="380"/>
    </row>
    <row r="169" spans="18:18" x14ac:dyDescent="0.25">
      <c r="R169" s="380"/>
    </row>
    <row r="170" spans="18:18" x14ac:dyDescent="0.25">
      <c r="R170" s="380"/>
    </row>
    <row r="171" spans="18:18" x14ac:dyDescent="0.25">
      <c r="R171" s="380"/>
    </row>
    <row r="172" spans="18:18" x14ac:dyDescent="0.25">
      <c r="R172" s="380"/>
    </row>
    <row r="173" spans="18:18" x14ac:dyDescent="0.25">
      <c r="R173" s="380"/>
    </row>
    <row r="174" spans="18:18" x14ac:dyDescent="0.25">
      <c r="R174" s="380"/>
    </row>
    <row r="175" spans="18:18" x14ac:dyDescent="0.25">
      <c r="R175" s="380"/>
    </row>
    <row r="176" spans="18:18" x14ac:dyDescent="0.25">
      <c r="R176" s="380"/>
    </row>
    <row r="177" spans="18:18" x14ac:dyDescent="0.25">
      <c r="R177" s="380"/>
    </row>
    <row r="178" spans="18:18" x14ac:dyDescent="0.25">
      <c r="R178" s="380"/>
    </row>
    <row r="179" spans="18:18" x14ac:dyDescent="0.25">
      <c r="R179" s="380"/>
    </row>
    <row r="180" spans="18:18" x14ac:dyDescent="0.25">
      <c r="R180" s="380"/>
    </row>
    <row r="181" spans="18:18" x14ac:dyDescent="0.25">
      <c r="R181" s="380"/>
    </row>
    <row r="182" spans="18:18" x14ac:dyDescent="0.25">
      <c r="R182" s="380"/>
    </row>
    <row r="183" spans="18:18" x14ac:dyDescent="0.25">
      <c r="R183" s="380"/>
    </row>
    <row r="184" spans="18:18" x14ac:dyDescent="0.25">
      <c r="R184" s="380"/>
    </row>
    <row r="185" spans="18:18" x14ac:dyDescent="0.25">
      <c r="R185" s="380"/>
    </row>
    <row r="186" spans="18:18" x14ac:dyDescent="0.25">
      <c r="R186" s="380"/>
    </row>
    <row r="187" spans="18:18" x14ac:dyDescent="0.25">
      <c r="R187" s="380"/>
    </row>
    <row r="188" spans="18:18" x14ac:dyDescent="0.25">
      <c r="R188" s="380"/>
    </row>
    <row r="189" spans="18:18" x14ac:dyDescent="0.25">
      <c r="R189" s="380"/>
    </row>
    <row r="190" spans="18:18" x14ac:dyDescent="0.25">
      <c r="R190" s="380"/>
    </row>
    <row r="191" spans="18:18" x14ac:dyDescent="0.25">
      <c r="R191" s="380"/>
    </row>
    <row r="192" spans="18:18" x14ac:dyDescent="0.25">
      <c r="R192" s="380"/>
    </row>
    <row r="193" spans="18:18" x14ac:dyDescent="0.25">
      <c r="R193" s="380"/>
    </row>
    <row r="194" spans="18:18" x14ac:dyDescent="0.25">
      <c r="R194" s="380"/>
    </row>
    <row r="195" spans="18:18" x14ac:dyDescent="0.25">
      <c r="R195" s="380"/>
    </row>
    <row r="196" spans="18:18" x14ac:dyDescent="0.25">
      <c r="R196" s="380"/>
    </row>
    <row r="197" spans="18:18" x14ac:dyDescent="0.25">
      <c r="R197" s="380"/>
    </row>
    <row r="198" spans="18:18" x14ac:dyDescent="0.25">
      <c r="R198" s="380"/>
    </row>
    <row r="199" spans="18:18" x14ac:dyDescent="0.25">
      <c r="R199" s="380"/>
    </row>
    <row r="200" spans="18:18" x14ac:dyDescent="0.25">
      <c r="R200" s="380"/>
    </row>
    <row r="201" spans="18:18" x14ac:dyDescent="0.25">
      <c r="R201" s="380"/>
    </row>
    <row r="202" spans="18:18" x14ac:dyDescent="0.25">
      <c r="R202" s="380"/>
    </row>
    <row r="203" spans="18:18" x14ac:dyDescent="0.25">
      <c r="R203" s="380"/>
    </row>
    <row r="204" spans="18:18" x14ac:dyDescent="0.25">
      <c r="R204" s="380"/>
    </row>
    <row r="205" spans="18:18" x14ac:dyDescent="0.25">
      <c r="R205" s="380"/>
    </row>
    <row r="206" spans="18:18" x14ac:dyDescent="0.25">
      <c r="R206" s="380"/>
    </row>
    <row r="207" spans="18:18" x14ac:dyDescent="0.25">
      <c r="R207" s="380"/>
    </row>
    <row r="208" spans="18:18" x14ac:dyDescent="0.25">
      <c r="R208" s="380"/>
    </row>
    <row r="209" spans="18:18" x14ac:dyDescent="0.25">
      <c r="R209" s="380"/>
    </row>
    <row r="210" spans="18:18" x14ac:dyDescent="0.25">
      <c r="R210" s="380"/>
    </row>
    <row r="211" spans="18:18" x14ac:dyDescent="0.25">
      <c r="R211" s="380"/>
    </row>
    <row r="212" spans="18:18" x14ac:dyDescent="0.25">
      <c r="R212" s="380"/>
    </row>
    <row r="213" spans="18:18" x14ac:dyDescent="0.25">
      <c r="R213" s="380"/>
    </row>
    <row r="214" spans="18:18" x14ac:dyDescent="0.25">
      <c r="R214" s="380"/>
    </row>
    <row r="215" spans="18:18" x14ac:dyDescent="0.25">
      <c r="R215" s="380"/>
    </row>
    <row r="216" spans="18:18" x14ac:dyDescent="0.25">
      <c r="R216" s="380"/>
    </row>
    <row r="217" spans="18:18" x14ac:dyDescent="0.25">
      <c r="R217" s="380"/>
    </row>
    <row r="218" spans="18:18" x14ac:dyDescent="0.25">
      <c r="R218" s="380"/>
    </row>
    <row r="219" spans="18:18" x14ac:dyDescent="0.25">
      <c r="R219" s="380"/>
    </row>
    <row r="220" spans="18:18" x14ac:dyDescent="0.25">
      <c r="R220" s="380"/>
    </row>
    <row r="221" spans="18:18" x14ac:dyDescent="0.25">
      <c r="R221" s="380"/>
    </row>
    <row r="222" spans="18:18" x14ac:dyDescent="0.25">
      <c r="R222" s="380"/>
    </row>
    <row r="223" spans="18:18" x14ac:dyDescent="0.25">
      <c r="R223" s="380"/>
    </row>
    <row r="224" spans="18:18" x14ac:dyDescent="0.25">
      <c r="R224" s="380"/>
    </row>
    <row r="225" spans="18:18" x14ac:dyDescent="0.25">
      <c r="R225" s="380"/>
    </row>
    <row r="226" spans="18:18" x14ac:dyDescent="0.25">
      <c r="R226" s="380"/>
    </row>
    <row r="227" spans="18:18" x14ac:dyDescent="0.25">
      <c r="R227" s="380"/>
    </row>
    <row r="228" spans="18:18" x14ac:dyDescent="0.25">
      <c r="R228" s="380"/>
    </row>
    <row r="229" spans="18:18" x14ac:dyDescent="0.25">
      <c r="R229" s="380"/>
    </row>
    <row r="230" spans="18:18" x14ac:dyDescent="0.25">
      <c r="R230" s="380"/>
    </row>
    <row r="231" spans="18:18" x14ac:dyDescent="0.25">
      <c r="R231" s="380"/>
    </row>
    <row r="232" spans="18:18" x14ac:dyDescent="0.25">
      <c r="R232" s="380"/>
    </row>
    <row r="233" spans="18:18" x14ac:dyDescent="0.25">
      <c r="R233" s="380"/>
    </row>
    <row r="234" spans="18:18" x14ac:dyDescent="0.25">
      <c r="R234" s="380"/>
    </row>
    <row r="235" spans="18:18" x14ac:dyDescent="0.25">
      <c r="R235" s="380"/>
    </row>
    <row r="236" spans="18:18" x14ac:dyDescent="0.25">
      <c r="R236" s="380"/>
    </row>
    <row r="237" spans="18:18" x14ac:dyDescent="0.25">
      <c r="R237" s="380"/>
    </row>
    <row r="238" spans="18:18" x14ac:dyDescent="0.25">
      <c r="R238" s="380"/>
    </row>
    <row r="239" spans="18:18" x14ac:dyDescent="0.25">
      <c r="R239" s="380"/>
    </row>
    <row r="240" spans="18:18" x14ac:dyDescent="0.25">
      <c r="R240" s="380"/>
    </row>
    <row r="241" spans="18:18" x14ac:dyDescent="0.25">
      <c r="R241" s="380"/>
    </row>
    <row r="242" spans="18:18" x14ac:dyDescent="0.25">
      <c r="R242" s="380"/>
    </row>
    <row r="243" spans="18:18" x14ac:dyDescent="0.25">
      <c r="R243" s="380"/>
    </row>
    <row r="244" spans="18:18" x14ac:dyDescent="0.25">
      <c r="R244" s="380"/>
    </row>
    <row r="245" spans="18:18" x14ac:dyDescent="0.25">
      <c r="R245" s="380"/>
    </row>
    <row r="246" spans="18:18" x14ac:dyDescent="0.25">
      <c r="R246" s="380"/>
    </row>
    <row r="247" spans="18:18" x14ac:dyDescent="0.25">
      <c r="R247" s="380"/>
    </row>
    <row r="248" spans="18:18" x14ac:dyDescent="0.25">
      <c r="R248" s="380"/>
    </row>
    <row r="249" spans="18:18" x14ac:dyDescent="0.25">
      <c r="R249" s="380"/>
    </row>
    <row r="250" spans="18:18" x14ac:dyDescent="0.25">
      <c r="R250" s="380"/>
    </row>
    <row r="251" spans="18:18" x14ac:dyDescent="0.25">
      <c r="R251" s="380"/>
    </row>
    <row r="252" spans="18:18" x14ac:dyDescent="0.25">
      <c r="R252" s="380"/>
    </row>
    <row r="253" spans="18:18" x14ac:dyDescent="0.25">
      <c r="R253" s="380"/>
    </row>
    <row r="254" spans="18:18" x14ac:dyDescent="0.25">
      <c r="R254" s="380"/>
    </row>
    <row r="255" spans="18:18" x14ac:dyDescent="0.25">
      <c r="R255" s="380"/>
    </row>
    <row r="256" spans="18:18" x14ac:dyDescent="0.25">
      <c r="R256" s="380"/>
    </row>
    <row r="257" spans="18:18" x14ac:dyDescent="0.25">
      <c r="R257" s="380"/>
    </row>
    <row r="258" spans="18:18" x14ac:dyDescent="0.25">
      <c r="R258" s="380"/>
    </row>
    <row r="259" spans="18:18" x14ac:dyDescent="0.25">
      <c r="R259" s="380"/>
    </row>
    <row r="260" spans="18:18" x14ac:dyDescent="0.25">
      <c r="R260" s="380"/>
    </row>
    <row r="261" spans="18:18" x14ac:dyDescent="0.25">
      <c r="R261" s="380"/>
    </row>
    <row r="262" spans="18:18" x14ac:dyDescent="0.25">
      <c r="R262" s="380"/>
    </row>
    <row r="263" spans="18:18" x14ac:dyDescent="0.25">
      <c r="R263" s="380"/>
    </row>
    <row r="264" spans="18:18" x14ac:dyDescent="0.25">
      <c r="R264" s="380"/>
    </row>
    <row r="265" spans="18:18" x14ac:dyDescent="0.25">
      <c r="R265" s="380"/>
    </row>
    <row r="266" spans="18:18" x14ac:dyDescent="0.25">
      <c r="R266" s="380"/>
    </row>
    <row r="267" spans="18:18" x14ac:dyDescent="0.25">
      <c r="R267" s="380"/>
    </row>
    <row r="268" spans="18:18" x14ac:dyDescent="0.25">
      <c r="R268" s="380"/>
    </row>
    <row r="269" spans="18:18" x14ac:dyDescent="0.25">
      <c r="R269" s="380"/>
    </row>
    <row r="270" spans="18:18" x14ac:dyDescent="0.25">
      <c r="R270" s="380"/>
    </row>
    <row r="271" spans="18:18" x14ac:dyDescent="0.25">
      <c r="R271" s="380"/>
    </row>
    <row r="272" spans="18:18" x14ac:dyDescent="0.25">
      <c r="R272" s="380"/>
    </row>
    <row r="273" spans="18:18" x14ac:dyDescent="0.25">
      <c r="R273" s="380"/>
    </row>
    <row r="274" spans="18:18" x14ac:dyDescent="0.25">
      <c r="R274" s="380"/>
    </row>
    <row r="275" spans="18:18" x14ac:dyDescent="0.25">
      <c r="R275" s="380"/>
    </row>
    <row r="276" spans="18:18" x14ac:dyDescent="0.25">
      <c r="R276" s="380"/>
    </row>
    <row r="277" spans="18:18" x14ac:dyDescent="0.25">
      <c r="R277" s="380"/>
    </row>
    <row r="278" spans="18:18" x14ac:dyDescent="0.25">
      <c r="R278" s="380"/>
    </row>
    <row r="279" spans="18:18" x14ac:dyDescent="0.25">
      <c r="R279" s="380"/>
    </row>
    <row r="280" spans="18:18" x14ac:dyDescent="0.25">
      <c r="R280" s="380"/>
    </row>
    <row r="281" spans="18:18" x14ac:dyDescent="0.25">
      <c r="R281" s="380"/>
    </row>
    <row r="282" spans="18:18" x14ac:dyDescent="0.25">
      <c r="R282" s="380"/>
    </row>
    <row r="283" spans="18:18" x14ac:dyDescent="0.25">
      <c r="R283" s="380"/>
    </row>
    <row r="284" spans="18:18" x14ac:dyDescent="0.25">
      <c r="R284" s="380"/>
    </row>
    <row r="285" spans="18:18" x14ac:dyDescent="0.25">
      <c r="R285" s="380"/>
    </row>
    <row r="286" spans="18:18" x14ac:dyDescent="0.25">
      <c r="R286" s="380"/>
    </row>
    <row r="287" spans="18:18" x14ac:dyDescent="0.25">
      <c r="R287" s="380"/>
    </row>
    <row r="288" spans="18:18" x14ac:dyDescent="0.25">
      <c r="R288" s="380"/>
    </row>
    <row r="289" spans="18:18" x14ac:dyDescent="0.25">
      <c r="R289" s="380"/>
    </row>
    <row r="290" spans="18:18" x14ac:dyDescent="0.25">
      <c r="R290" s="380"/>
    </row>
    <row r="291" spans="18:18" x14ac:dyDescent="0.25">
      <c r="R291" s="380"/>
    </row>
    <row r="292" spans="18:18" x14ac:dyDescent="0.25">
      <c r="R292" s="380"/>
    </row>
    <row r="293" spans="18:18" x14ac:dyDescent="0.25">
      <c r="R293" s="380"/>
    </row>
    <row r="294" spans="18:18" x14ac:dyDescent="0.25">
      <c r="R294" s="380"/>
    </row>
    <row r="295" spans="18:18" x14ac:dyDescent="0.25">
      <c r="R295" s="380"/>
    </row>
    <row r="296" spans="18:18" x14ac:dyDescent="0.25">
      <c r="R296" s="380"/>
    </row>
    <row r="297" spans="18:18" x14ac:dyDescent="0.25">
      <c r="R297" s="380"/>
    </row>
    <row r="298" spans="18:18" x14ac:dyDescent="0.25">
      <c r="R298" s="380"/>
    </row>
    <row r="299" spans="18:18" x14ac:dyDescent="0.25">
      <c r="R299" s="380"/>
    </row>
    <row r="300" spans="18:18" x14ac:dyDescent="0.25">
      <c r="R300" s="380"/>
    </row>
    <row r="301" spans="18:18" x14ac:dyDescent="0.25">
      <c r="R301" s="380"/>
    </row>
    <row r="302" spans="18:18" x14ac:dyDescent="0.25">
      <c r="R302" s="380"/>
    </row>
    <row r="303" spans="18:18" x14ac:dyDescent="0.25">
      <c r="R303" s="380"/>
    </row>
    <row r="304" spans="18:18" x14ac:dyDescent="0.25">
      <c r="R304" s="380"/>
    </row>
    <row r="305" spans="18:18" x14ac:dyDescent="0.25">
      <c r="R305" s="380"/>
    </row>
    <row r="306" spans="18:18" x14ac:dyDescent="0.25">
      <c r="R306" s="380"/>
    </row>
    <row r="307" spans="18:18" x14ac:dyDescent="0.25">
      <c r="R307" s="380"/>
    </row>
    <row r="308" spans="18:18" x14ac:dyDescent="0.25">
      <c r="R308" s="380"/>
    </row>
    <row r="309" spans="18:18" x14ac:dyDescent="0.25">
      <c r="R309" s="380"/>
    </row>
    <row r="310" spans="18:18" x14ac:dyDescent="0.25">
      <c r="R310" s="380"/>
    </row>
    <row r="311" spans="18:18" x14ac:dyDescent="0.25">
      <c r="R311" s="380"/>
    </row>
    <row r="312" spans="18:18" x14ac:dyDescent="0.25">
      <c r="R312" s="380"/>
    </row>
    <row r="313" spans="18:18" x14ac:dyDescent="0.25">
      <c r="R313" s="380"/>
    </row>
    <row r="314" spans="18:18" x14ac:dyDescent="0.25">
      <c r="R314" s="380"/>
    </row>
    <row r="315" spans="18:18" x14ac:dyDescent="0.25">
      <c r="R315" s="380"/>
    </row>
    <row r="316" spans="18:18" x14ac:dyDescent="0.25">
      <c r="R316" s="380"/>
    </row>
    <row r="317" spans="18:18" x14ac:dyDescent="0.25">
      <c r="R317" s="380"/>
    </row>
    <row r="318" spans="18:18" x14ac:dyDescent="0.25">
      <c r="R318" s="380"/>
    </row>
    <row r="319" spans="18:18" x14ac:dyDescent="0.25">
      <c r="R319" s="380"/>
    </row>
    <row r="320" spans="18:18" x14ac:dyDescent="0.25">
      <c r="R320" s="380"/>
    </row>
    <row r="321" spans="18:18" x14ac:dyDescent="0.25">
      <c r="R321" s="380"/>
    </row>
    <row r="322" spans="18:18" x14ac:dyDescent="0.25">
      <c r="R322" s="380"/>
    </row>
    <row r="323" spans="18:18" x14ac:dyDescent="0.25">
      <c r="R323" s="380"/>
    </row>
    <row r="324" spans="18:18" x14ac:dyDescent="0.25">
      <c r="R324" s="380"/>
    </row>
    <row r="325" spans="18:18" x14ac:dyDescent="0.25">
      <c r="R325" s="380"/>
    </row>
    <row r="326" spans="18:18" x14ac:dyDescent="0.25">
      <c r="R326" s="380"/>
    </row>
    <row r="327" spans="18:18" x14ac:dyDescent="0.25">
      <c r="R327" s="380"/>
    </row>
    <row r="328" spans="18:18" x14ac:dyDescent="0.25">
      <c r="R328" s="380"/>
    </row>
    <row r="329" spans="18:18" x14ac:dyDescent="0.25">
      <c r="R329" s="380"/>
    </row>
    <row r="330" spans="18:18" x14ac:dyDescent="0.25">
      <c r="R330" s="380"/>
    </row>
    <row r="331" spans="18:18" x14ac:dyDescent="0.25">
      <c r="R331" s="380"/>
    </row>
    <row r="332" spans="18:18" x14ac:dyDescent="0.25">
      <c r="R332" s="380"/>
    </row>
    <row r="333" spans="18:18" x14ac:dyDescent="0.25">
      <c r="R333" s="380"/>
    </row>
    <row r="334" spans="18:18" x14ac:dyDescent="0.25">
      <c r="R334" s="380"/>
    </row>
    <row r="335" spans="18:18" x14ac:dyDescent="0.25">
      <c r="R335" s="380"/>
    </row>
    <row r="336" spans="18:18" x14ac:dyDescent="0.25">
      <c r="R336" s="380"/>
    </row>
    <row r="337" spans="18:18" x14ac:dyDescent="0.25">
      <c r="R337" s="380"/>
    </row>
    <row r="338" spans="18:18" x14ac:dyDescent="0.25">
      <c r="R338" s="380"/>
    </row>
    <row r="339" spans="18:18" x14ac:dyDescent="0.25">
      <c r="R339" s="380"/>
    </row>
    <row r="340" spans="18:18" x14ac:dyDescent="0.25">
      <c r="R340" s="380"/>
    </row>
    <row r="341" spans="18:18" x14ac:dyDescent="0.25">
      <c r="R341" s="380"/>
    </row>
    <row r="342" spans="18:18" x14ac:dyDescent="0.25">
      <c r="R342" s="380"/>
    </row>
    <row r="343" spans="18:18" x14ac:dyDescent="0.25">
      <c r="R343" s="380"/>
    </row>
    <row r="344" spans="18:18" x14ac:dyDescent="0.25">
      <c r="R344" s="380"/>
    </row>
    <row r="345" spans="18:18" x14ac:dyDescent="0.25">
      <c r="R345" s="380"/>
    </row>
    <row r="346" spans="18:18" x14ac:dyDescent="0.25">
      <c r="R346" s="380"/>
    </row>
    <row r="347" spans="18:18" x14ac:dyDescent="0.25">
      <c r="R347" s="380"/>
    </row>
    <row r="348" spans="18:18" x14ac:dyDescent="0.25">
      <c r="R348" s="380"/>
    </row>
    <row r="349" spans="18:18" x14ac:dyDescent="0.25">
      <c r="R349" s="380"/>
    </row>
    <row r="350" spans="18:18" x14ac:dyDescent="0.25">
      <c r="R350" s="380"/>
    </row>
    <row r="351" spans="18:18" x14ac:dyDescent="0.25">
      <c r="R351" s="380"/>
    </row>
    <row r="352" spans="18:18" x14ac:dyDescent="0.25">
      <c r="R352" s="380"/>
    </row>
    <row r="353" spans="18:18" x14ac:dyDescent="0.25">
      <c r="R353" s="380"/>
    </row>
    <row r="354" spans="18:18" x14ac:dyDescent="0.25">
      <c r="R354" s="380"/>
    </row>
    <row r="355" spans="18:18" x14ac:dyDescent="0.25">
      <c r="R355" s="380"/>
    </row>
    <row r="356" spans="18:18" x14ac:dyDescent="0.25">
      <c r="R356" s="380"/>
    </row>
    <row r="357" spans="18:18" x14ac:dyDescent="0.25">
      <c r="R357" s="380"/>
    </row>
    <row r="358" spans="18:18" x14ac:dyDescent="0.25">
      <c r="R358" s="380"/>
    </row>
    <row r="359" spans="18:18" x14ac:dyDescent="0.25">
      <c r="R359" s="380"/>
    </row>
    <row r="360" spans="18:18" x14ac:dyDescent="0.25">
      <c r="R360" s="380"/>
    </row>
    <row r="361" spans="18:18" x14ac:dyDescent="0.25">
      <c r="R361" s="380"/>
    </row>
    <row r="362" spans="18:18" x14ac:dyDescent="0.25">
      <c r="R362" s="380"/>
    </row>
    <row r="363" spans="18:18" x14ac:dyDescent="0.25">
      <c r="R363" s="380"/>
    </row>
    <row r="364" spans="18:18" x14ac:dyDescent="0.25">
      <c r="R364" s="380"/>
    </row>
    <row r="365" spans="18:18" x14ac:dyDescent="0.25">
      <c r="R365" s="380"/>
    </row>
    <row r="366" spans="18:18" x14ac:dyDescent="0.25">
      <c r="R366" s="380"/>
    </row>
    <row r="367" spans="18:18" x14ac:dyDescent="0.25">
      <c r="R367" s="380"/>
    </row>
    <row r="368" spans="18:18" x14ac:dyDescent="0.25">
      <c r="R368" s="380"/>
    </row>
    <row r="369" spans="18:18" x14ac:dyDescent="0.25">
      <c r="R369" s="380"/>
    </row>
    <row r="370" spans="18:18" x14ac:dyDescent="0.25">
      <c r="R370" s="380"/>
    </row>
    <row r="371" spans="18:18" x14ac:dyDescent="0.25">
      <c r="R371" s="380"/>
    </row>
    <row r="372" spans="18:18" x14ac:dyDescent="0.25">
      <c r="R372" s="380"/>
    </row>
    <row r="373" spans="18:18" x14ac:dyDescent="0.25">
      <c r="R373" s="380"/>
    </row>
    <row r="374" spans="18:18" x14ac:dyDescent="0.25">
      <c r="R374" s="380"/>
    </row>
    <row r="375" spans="18:18" x14ac:dyDescent="0.25">
      <c r="R375" s="380"/>
    </row>
    <row r="376" spans="18:18" x14ac:dyDescent="0.25">
      <c r="R376" s="380"/>
    </row>
    <row r="377" spans="18:18" x14ac:dyDescent="0.25">
      <c r="R377" s="380"/>
    </row>
    <row r="378" spans="18:18" x14ac:dyDescent="0.25">
      <c r="R378" s="380"/>
    </row>
    <row r="379" spans="18:18" x14ac:dyDescent="0.25">
      <c r="R379" s="380"/>
    </row>
    <row r="380" spans="18:18" x14ac:dyDescent="0.25">
      <c r="R380" s="380"/>
    </row>
    <row r="381" spans="18:18" x14ac:dyDescent="0.25">
      <c r="R381" s="380"/>
    </row>
    <row r="382" spans="18:18" x14ac:dyDescent="0.25">
      <c r="R382" s="380"/>
    </row>
    <row r="383" spans="18:18" x14ac:dyDescent="0.25">
      <c r="R383" s="380"/>
    </row>
    <row r="384" spans="18:18" x14ac:dyDescent="0.25">
      <c r="R384" s="380"/>
    </row>
    <row r="385" spans="18:18" x14ac:dyDescent="0.25">
      <c r="R385" s="380"/>
    </row>
    <row r="386" spans="18:18" x14ac:dyDescent="0.25">
      <c r="R386" s="380"/>
    </row>
    <row r="387" spans="18:18" x14ac:dyDescent="0.25">
      <c r="R387" s="380"/>
    </row>
    <row r="388" spans="18:18" x14ac:dyDescent="0.25">
      <c r="R388" s="380"/>
    </row>
    <row r="389" spans="18:18" x14ac:dyDescent="0.25">
      <c r="R389" s="380"/>
    </row>
    <row r="390" spans="18:18" x14ac:dyDescent="0.25">
      <c r="R390" s="380"/>
    </row>
    <row r="391" spans="18:18" x14ac:dyDescent="0.25">
      <c r="R391" s="380"/>
    </row>
    <row r="392" spans="18:18" x14ac:dyDescent="0.25">
      <c r="R392" s="380"/>
    </row>
    <row r="393" spans="18:18" x14ac:dyDescent="0.25">
      <c r="R393" s="380"/>
    </row>
    <row r="394" spans="18:18" x14ac:dyDescent="0.25">
      <c r="R394" s="380"/>
    </row>
    <row r="395" spans="18:18" x14ac:dyDescent="0.25">
      <c r="R395" s="380"/>
    </row>
    <row r="396" spans="18:18" x14ac:dyDescent="0.25">
      <c r="R396" s="380"/>
    </row>
    <row r="397" spans="18:18" x14ac:dyDescent="0.25">
      <c r="R397" s="380"/>
    </row>
    <row r="398" spans="18:18" x14ac:dyDescent="0.25">
      <c r="R398" s="380"/>
    </row>
    <row r="399" spans="18:18" x14ac:dyDescent="0.25">
      <c r="R399" s="380"/>
    </row>
    <row r="400" spans="18:18" x14ac:dyDescent="0.25">
      <c r="R400" s="380"/>
    </row>
    <row r="401" spans="18:18" x14ac:dyDescent="0.25">
      <c r="R401" s="380"/>
    </row>
    <row r="402" spans="18:18" x14ac:dyDescent="0.25">
      <c r="R402" s="380"/>
    </row>
    <row r="403" spans="18:18" x14ac:dyDescent="0.25">
      <c r="R403" s="380"/>
    </row>
    <row r="404" spans="18:18" x14ac:dyDescent="0.25">
      <c r="R404" s="380"/>
    </row>
    <row r="405" spans="18:18" x14ac:dyDescent="0.25">
      <c r="R405" s="380"/>
    </row>
    <row r="406" spans="18:18" x14ac:dyDescent="0.25">
      <c r="R406" s="380"/>
    </row>
    <row r="407" spans="18:18" x14ac:dyDescent="0.25">
      <c r="R407" s="380"/>
    </row>
    <row r="408" spans="18:18" x14ac:dyDescent="0.25">
      <c r="R408" s="380"/>
    </row>
    <row r="409" spans="18:18" x14ac:dyDescent="0.25">
      <c r="R409" s="380"/>
    </row>
    <row r="410" spans="18:18" x14ac:dyDescent="0.25">
      <c r="R410" s="380"/>
    </row>
    <row r="411" spans="18:18" x14ac:dyDescent="0.25">
      <c r="R411" s="380"/>
    </row>
    <row r="412" spans="18:18" x14ac:dyDescent="0.25">
      <c r="R412" s="380"/>
    </row>
    <row r="413" spans="18:18" x14ac:dyDescent="0.25">
      <c r="R413" s="380"/>
    </row>
    <row r="414" spans="18:18" x14ac:dyDescent="0.25">
      <c r="R414" s="380"/>
    </row>
    <row r="415" spans="18:18" x14ac:dyDescent="0.25">
      <c r="R415" s="380"/>
    </row>
    <row r="416" spans="18:18" x14ac:dyDescent="0.25">
      <c r="R416" s="380"/>
    </row>
    <row r="417" spans="18:18" x14ac:dyDescent="0.25">
      <c r="R417" s="380"/>
    </row>
    <row r="418" spans="18:18" x14ac:dyDescent="0.25">
      <c r="R418" s="380"/>
    </row>
    <row r="419" spans="18:18" x14ac:dyDescent="0.25">
      <c r="R419" s="380"/>
    </row>
    <row r="420" spans="18:18" x14ac:dyDescent="0.25">
      <c r="R420" s="380"/>
    </row>
    <row r="421" spans="18:18" x14ac:dyDescent="0.25">
      <c r="R421" s="380"/>
    </row>
    <row r="422" spans="18:18" x14ac:dyDescent="0.25">
      <c r="R422" s="380"/>
    </row>
    <row r="423" spans="18:18" x14ac:dyDescent="0.25">
      <c r="R423" s="380"/>
    </row>
    <row r="424" spans="18:18" x14ac:dyDescent="0.25">
      <c r="R424" s="380"/>
    </row>
    <row r="425" spans="18:18" x14ac:dyDescent="0.25">
      <c r="R425" s="380"/>
    </row>
    <row r="426" spans="18:18" x14ac:dyDescent="0.25">
      <c r="R426" s="380"/>
    </row>
    <row r="427" spans="18:18" x14ac:dyDescent="0.25">
      <c r="R427" s="380"/>
    </row>
    <row r="428" spans="18:18" x14ac:dyDescent="0.25">
      <c r="R428" s="380"/>
    </row>
    <row r="429" spans="18:18" x14ac:dyDescent="0.25">
      <c r="R429" s="380"/>
    </row>
    <row r="430" spans="18:18" x14ac:dyDescent="0.25">
      <c r="R430" s="380"/>
    </row>
    <row r="431" spans="18:18" x14ac:dyDescent="0.25">
      <c r="R431" s="380"/>
    </row>
    <row r="432" spans="18:18" x14ac:dyDescent="0.25">
      <c r="R432" s="380"/>
    </row>
    <row r="433" spans="18:18" x14ac:dyDescent="0.25">
      <c r="R433" s="380"/>
    </row>
    <row r="434" spans="18:18" x14ac:dyDescent="0.25">
      <c r="R434" s="380"/>
    </row>
    <row r="435" spans="18:18" x14ac:dyDescent="0.25">
      <c r="R435" s="380"/>
    </row>
    <row r="436" spans="18:18" x14ac:dyDescent="0.25">
      <c r="R436" s="380"/>
    </row>
    <row r="437" spans="18:18" x14ac:dyDescent="0.25">
      <c r="R437" s="380"/>
    </row>
    <row r="438" spans="18:18" x14ac:dyDescent="0.25">
      <c r="R438" s="380"/>
    </row>
    <row r="439" spans="18:18" x14ac:dyDescent="0.25">
      <c r="R439" s="380"/>
    </row>
    <row r="440" spans="18:18" x14ac:dyDescent="0.25">
      <c r="R440" s="380"/>
    </row>
    <row r="441" spans="18:18" x14ac:dyDescent="0.25">
      <c r="R441" s="380"/>
    </row>
    <row r="442" spans="18:18" x14ac:dyDescent="0.25">
      <c r="R442" s="380"/>
    </row>
    <row r="443" spans="18:18" x14ac:dyDescent="0.25">
      <c r="R443" s="380"/>
    </row>
    <row r="444" spans="18:18" x14ac:dyDescent="0.25">
      <c r="R444" s="380"/>
    </row>
    <row r="445" spans="18:18" x14ac:dyDescent="0.25">
      <c r="R445" s="380"/>
    </row>
    <row r="446" spans="18:18" x14ac:dyDescent="0.25">
      <c r="R446" s="380"/>
    </row>
    <row r="447" spans="18:18" x14ac:dyDescent="0.25">
      <c r="R447" s="380"/>
    </row>
    <row r="448" spans="18:18" x14ac:dyDescent="0.25">
      <c r="R448" s="380"/>
    </row>
    <row r="449" spans="18:18" x14ac:dyDescent="0.25">
      <c r="R449" s="380"/>
    </row>
    <row r="450" spans="18:18" x14ac:dyDescent="0.25">
      <c r="R450" s="380"/>
    </row>
    <row r="451" spans="18:18" x14ac:dyDescent="0.25">
      <c r="R451" s="380"/>
    </row>
    <row r="452" spans="18:18" x14ac:dyDescent="0.25">
      <c r="R452" s="380"/>
    </row>
    <row r="453" spans="18:18" x14ac:dyDescent="0.25">
      <c r="R453" s="380"/>
    </row>
    <row r="454" spans="18:18" x14ac:dyDescent="0.25">
      <c r="R454" s="380"/>
    </row>
    <row r="455" spans="18:18" x14ac:dyDescent="0.25">
      <c r="R455" s="380"/>
    </row>
    <row r="456" spans="18:18" x14ac:dyDescent="0.25">
      <c r="R456" s="380"/>
    </row>
    <row r="457" spans="18:18" x14ac:dyDescent="0.25">
      <c r="R457" s="380"/>
    </row>
    <row r="458" spans="18:18" x14ac:dyDescent="0.25">
      <c r="R458" s="380"/>
    </row>
    <row r="459" spans="18:18" x14ac:dyDescent="0.25">
      <c r="R459" s="380"/>
    </row>
    <row r="460" spans="18:18" x14ac:dyDescent="0.25">
      <c r="R460" s="380"/>
    </row>
    <row r="461" spans="18:18" x14ac:dyDescent="0.25">
      <c r="R461" s="380"/>
    </row>
    <row r="462" spans="18:18" x14ac:dyDescent="0.25">
      <c r="R462" s="380"/>
    </row>
    <row r="463" spans="18:18" x14ac:dyDescent="0.25">
      <c r="R463" s="380"/>
    </row>
    <row r="464" spans="18:18" x14ac:dyDescent="0.25">
      <c r="R464" s="380"/>
    </row>
    <row r="465" spans="18:18" x14ac:dyDescent="0.25">
      <c r="R465" s="380"/>
    </row>
    <row r="466" spans="18:18" x14ac:dyDescent="0.25">
      <c r="R466" s="380"/>
    </row>
    <row r="467" spans="18:18" x14ac:dyDescent="0.25">
      <c r="R467" s="380"/>
    </row>
    <row r="468" spans="18:18" x14ac:dyDescent="0.25">
      <c r="R468" s="380"/>
    </row>
    <row r="469" spans="18:18" x14ac:dyDescent="0.25">
      <c r="R469" s="380"/>
    </row>
    <row r="470" spans="18:18" x14ac:dyDescent="0.25">
      <c r="R470" s="380"/>
    </row>
    <row r="471" spans="18:18" x14ac:dyDescent="0.25">
      <c r="R471" s="380"/>
    </row>
    <row r="472" spans="18:18" x14ac:dyDescent="0.25">
      <c r="R472" s="380"/>
    </row>
    <row r="473" spans="18:18" x14ac:dyDescent="0.25">
      <c r="R473" s="380"/>
    </row>
    <row r="474" spans="18:18" x14ac:dyDescent="0.25">
      <c r="R474" s="380"/>
    </row>
    <row r="475" spans="18:18" x14ac:dyDescent="0.25">
      <c r="R475" s="380"/>
    </row>
    <row r="476" spans="18:18" x14ac:dyDescent="0.25">
      <c r="R476" s="380"/>
    </row>
    <row r="477" spans="18:18" x14ac:dyDescent="0.25">
      <c r="R477" s="380"/>
    </row>
    <row r="478" spans="18:18" x14ac:dyDescent="0.25">
      <c r="R478" s="380"/>
    </row>
    <row r="479" spans="18:18" x14ac:dyDescent="0.25">
      <c r="R479" s="380"/>
    </row>
    <row r="480" spans="18:18" x14ac:dyDescent="0.25">
      <c r="R480" s="380"/>
    </row>
    <row r="481" spans="18:18" x14ac:dyDescent="0.25">
      <c r="R481" s="380"/>
    </row>
    <row r="482" spans="18:18" x14ac:dyDescent="0.25">
      <c r="R482" s="380"/>
    </row>
    <row r="483" spans="18:18" x14ac:dyDescent="0.25">
      <c r="R483" s="380"/>
    </row>
    <row r="484" spans="18:18" x14ac:dyDescent="0.25">
      <c r="R484" s="380"/>
    </row>
    <row r="485" spans="18:18" x14ac:dyDescent="0.25">
      <c r="R485" s="380"/>
    </row>
    <row r="486" spans="18:18" x14ac:dyDescent="0.25">
      <c r="R486" s="380"/>
    </row>
    <row r="487" spans="18:18" x14ac:dyDescent="0.25">
      <c r="R487" s="380"/>
    </row>
    <row r="488" spans="18:18" x14ac:dyDescent="0.25">
      <c r="R488" s="380"/>
    </row>
    <row r="489" spans="18:18" x14ac:dyDescent="0.25">
      <c r="R489" s="380"/>
    </row>
    <row r="490" spans="18:18" x14ac:dyDescent="0.25">
      <c r="R490" s="380"/>
    </row>
    <row r="491" spans="18:18" x14ac:dyDescent="0.25">
      <c r="R491" s="380"/>
    </row>
    <row r="492" spans="18:18" x14ac:dyDescent="0.25">
      <c r="R492" s="380"/>
    </row>
    <row r="493" spans="18:18" x14ac:dyDescent="0.25">
      <c r="R493" s="380"/>
    </row>
    <row r="494" spans="18:18" x14ac:dyDescent="0.25">
      <c r="R494" s="380"/>
    </row>
    <row r="495" spans="18:18" x14ac:dyDescent="0.25">
      <c r="R495" s="380"/>
    </row>
    <row r="496" spans="18:18" x14ac:dyDescent="0.25">
      <c r="R496" s="380"/>
    </row>
    <row r="497" spans="18:18" x14ac:dyDescent="0.25">
      <c r="R497" s="380"/>
    </row>
    <row r="498" spans="18:18" x14ac:dyDescent="0.25">
      <c r="R498" s="380"/>
    </row>
    <row r="499" spans="18:18" x14ac:dyDescent="0.25">
      <c r="R499" s="380"/>
    </row>
    <row r="500" spans="18:18" x14ac:dyDescent="0.25">
      <c r="R500" s="380"/>
    </row>
    <row r="501" spans="18:18" x14ac:dyDescent="0.25">
      <c r="R501" s="380"/>
    </row>
    <row r="502" spans="18:18" x14ac:dyDescent="0.25">
      <c r="R502" s="380"/>
    </row>
    <row r="503" spans="18:18" x14ac:dyDescent="0.25">
      <c r="R503" s="380"/>
    </row>
    <row r="504" spans="18:18" x14ac:dyDescent="0.25">
      <c r="R504" s="380"/>
    </row>
    <row r="505" spans="18:18" x14ac:dyDescent="0.25">
      <c r="R505" s="380"/>
    </row>
    <row r="506" spans="18:18" x14ac:dyDescent="0.25">
      <c r="R506" s="380"/>
    </row>
    <row r="507" spans="18:18" x14ac:dyDescent="0.25">
      <c r="R507" s="380"/>
    </row>
    <row r="508" spans="18:18" x14ac:dyDescent="0.25">
      <c r="R508" s="380"/>
    </row>
    <row r="509" spans="18:18" x14ac:dyDescent="0.25">
      <c r="R509" s="380"/>
    </row>
    <row r="510" spans="18:18" x14ac:dyDescent="0.25">
      <c r="R510" s="380"/>
    </row>
    <row r="511" spans="18:18" x14ac:dyDescent="0.25">
      <c r="R511" s="380"/>
    </row>
    <row r="512" spans="18:18" x14ac:dyDescent="0.25">
      <c r="R512" s="380"/>
    </row>
    <row r="513" spans="18:18" x14ac:dyDescent="0.25">
      <c r="R513" s="380"/>
    </row>
    <row r="514" spans="18:18" x14ac:dyDescent="0.25">
      <c r="R514" s="380"/>
    </row>
    <row r="515" spans="18:18" x14ac:dyDescent="0.25">
      <c r="R515" s="380"/>
    </row>
    <row r="516" spans="18:18" x14ac:dyDescent="0.25">
      <c r="R516" s="380"/>
    </row>
    <row r="517" spans="18:18" x14ac:dyDescent="0.25">
      <c r="R517" s="380"/>
    </row>
    <row r="518" spans="18:18" x14ac:dyDescent="0.25">
      <c r="R518" s="380"/>
    </row>
    <row r="519" spans="18:18" x14ac:dyDescent="0.25">
      <c r="R519" s="380"/>
    </row>
    <row r="520" spans="18:18" x14ac:dyDescent="0.25">
      <c r="R520" s="380"/>
    </row>
    <row r="521" spans="18:18" x14ac:dyDescent="0.25">
      <c r="R521" s="380"/>
    </row>
    <row r="522" spans="18:18" x14ac:dyDescent="0.25">
      <c r="R522" s="380"/>
    </row>
    <row r="523" spans="18:18" x14ac:dyDescent="0.25">
      <c r="R523" s="380"/>
    </row>
    <row r="524" spans="18:18" x14ac:dyDescent="0.25">
      <c r="R524" s="380"/>
    </row>
    <row r="525" spans="18:18" x14ac:dyDescent="0.25">
      <c r="R525" s="380"/>
    </row>
    <row r="526" spans="18:18" x14ac:dyDescent="0.25">
      <c r="R526" s="380"/>
    </row>
    <row r="527" spans="18:18" x14ac:dyDescent="0.25">
      <c r="R527" s="380"/>
    </row>
    <row r="528" spans="18:18" x14ac:dyDescent="0.25">
      <c r="R528" s="380"/>
    </row>
    <row r="529" spans="18:18" x14ac:dyDescent="0.25">
      <c r="R529" s="380"/>
    </row>
    <row r="530" spans="18:18" x14ac:dyDescent="0.25">
      <c r="R530" s="380"/>
    </row>
    <row r="531" spans="18:18" x14ac:dyDescent="0.25">
      <c r="R531" s="380"/>
    </row>
    <row r="532" spans="18:18" x14ac:dyDescent="0.25">
      <c r="R532" s="380"/>
    </row>
    <row r="533" spans="18:18" x14ac:dyDescent="0.25">
      <c r="R533" s="380"/>
    </row>
    <row r="534" spans="18:18" x14ac:dyDescent="0.25">
      <c r="R534" s="380"/>
    </row>
    <row r="535" spans="18:18" x14ac:dyDescent="0.25">
      <c r="R535" s="380"/>
    </row>
    <row r="536" spans="18:18" x14ac:dyDescent="0.25">
      <c r="R536" s="380"/>
    </row>
    <row r="537" spans="18:18" x14ac:dyDescent="0.25">
      <c r="R537" s="380"/>
    </row>
    <row r="538" spans="18:18" x14ac:dyDescent="0.25">
      <c r="R538" s="380"/>
    </row>
    <row r="539" spans="18:18" x14ac:dyDescent="0.25">
      <c r="R539" s="380"/>
    </row>
    <row r="540" spans="18:18" x14ac:dyDescent="0.25">
      <c r="R540" s="380"/>
    </row>
    <row r="541" spans="18:18" x14ac:dyDescent="0.25">
      <c r="R541" s="380"/>
    </row>
    <row r="542" spans="18:18" x14ac:dyDescent="0.25">
      <c r="R542" s="380"/>
    </row>
    <row r="543" spans="18:18" x14ac:dyDescent="0.25">
      <c r="R543" s="380"/>
    </row>
    <row r="544" spans="18:18" x14ac:dyDescent="0.25">
      <c r="R544" s="380"/>
    </row>
    <row r="545" spans="18:18" x14ac:dyDescent="0.25">
      <c r="R545" s="380"/>
    </row>
    <row r="546" spans="18:18" x14ac:dyDescent="0.25">
      <c r="R546" s="380"/>
    </row>
    <row r="547" spans="18:18" x14ac:dyDescent="0.25">
      <c r="R547" s="380"/>
    </row>
    <row r="548" spans="18:18" x14ac:dyDescent="0.25">
      <c r="R548" s="380"/>
    </row>
    <row r="549" spans="18:18" x14ac:dyDescent="0.25">
      <c r="R549" s="380"/>
    </row>
    <row r="550" spans="18:18" x14ac:dyDescent="0.25">
      <c r="R550" s="380"/>
    </row>
    <row r="551" spans="18:18" x14ac:dyDescent="0.25">
      <c r="R551" s="380"/>
    </row>
    <row r="552" spans="18:18" x14ac:dyDescent="0.25">
      <c r="R552" s="380"/>
    </row>
    <row r="553" spans="18:18" x14ac:dyDescent="0.25">
      <c r="R553" s="380"/>
    </row>
    <row r="554" spans="18:18" x14ac:dyDescent="0.25">
      <c r="R554" s="380"/>
    </row>
    <row r="555" spans="18:18" x14ac:dyDescent="0.25">
      <c r="R555" s="380"/>
    </row>
    <row r="556" spans="18:18" x14ac:dyDescent="0.25">
      <c r="R556" s="380"/>
    </row>
    <row r="557" spans="18:18" x14ac:dyDescent="0.25">
      <c r="R557" s="380"/>
    </row>
    <row r="558" spans="18:18" x14ac:dyDescent="0.25">
      <c r="R558" s="380"/>
    </row>
    <row r="559" spans="18:18" x14ac:dyDescent="0.25">
      <c r="R559" s="380"/>
    </row>
    <row r="560" spans="18:18" x14ac:dyDescent="0.25">
      <c r="R560" s="380"/>
    </row>
    <row r="561" spans="18:18" x14ac:dyDescent="0.25">
      <c r="R561" s="380"/>
    </row>
    <row r="562" spans="18:18" x14ac:dyDescent="0.25">
      <c r="R562" s="380"/>
    </row>
    <row r="563" spans="18:18" x14ac:dyDescent="0.25">
      <c r="R563" s="380"/>
    </row>
    <row r="564" spans="18:18" x14ac:dyDescent="0.25">
      <c r="R564" s="380"/>
    </row>
    <row r="565" spans="18:18" x14ac:dyDescent="0.25">
      <c r="R565" s="380"/>
    </row>
    <row r="566" spans="18:18" x14ac:dyDescent="0.25">
      <c r="R566" s="380"/>
    </row>
    <row r="567" spans="18:18" x14ac:dyDescent="0.25">
      <c r="R567" s="380"/>
    </row>
    <row r="568" spans="18:18" x14ac:dyDescent="0.25">
      <c r="R568" s="380"/>
    </row>
    <row r="569" spans="18:18" x14ac:dyDescent="0.25">
      <c r="R569" s="380"/>
    </row>
    <row r="570" spans="18:18" x14ac:dyDescent="0.25">
      <c r="R570" s="380"/>
    </row>
    <row r="571" spans="18:18" x14ac:dyDescent="0.25">
      <c r="R571" s="380"/>
    </row>
    <row r="572" spans="18:18" x14ac:dyDescent="0.25">
      <c r="R572" s="380"/>
    </row>
    <row r="573" spans="18:18" x14ac:dyDescent="0.25">
      <c r="R573" s="380"/>
    </row>
    <row r="574" spans="18:18" x14ac:dyDescent="0.25">
      <c r="R574" s="380"/>
    </row>
    <row r="575" spans="18:18" x14ac:dyDescent="0.25">
      <c r="R575" s="380"/>
    </row>
    <row r="576" spans="18:18" x14ac:dyDescent="0.25">
      <c r="R576" s="380"/>
    </row>
    <row r="577" spans="18:18" x14ac:dyDescent="0.25">
      <c r="R577" s="380"/>
    </row>
    <row r="578" spans="18:18" x14ac:dyDescent="0.25">
      <c r="R578" s="380"/>
    </row>
    <row r="579" spans="18:18" x14ac:dyDescent="0.25">
      <c r="R579" s="380"/>
    </row>
    <row r="580" spans="18:18" x14ac:dyDescent="0.25">
      <c r="R580" s="380"/>
    </row>
    <row r="581" spans="18:18" x14ac:dyDescent="0.25">
      <c r="R581" s="380"/>
    </row>
    <row r="582" spans="18:18" x14ac:dyDescent="0.25">
      <c r="R582" s="380"/>
    </row>
    <row r="583" spans="18:18" x14ac:dyDescent="0.25">
      <c r="R583" s="380"/>
    </row>
    <row r="584" spans="18:18" x14ac:dyDescent="0.25">
      <c r="R584" s="380"/>
    </row>
    <row r="585" spans="18:18" x14ac:dyDescent="0.25">
      <c r="R585" s="380"/>
    </row>
    <row r="586" spans="18:18" x14ac:dyDescent="0.25">
      <c r="R586" s="380"/>
    </row>
    <row r="587" spans="18:18" x14ac:dyDescent="0.25">
      <c r="R587" s="380"/>
    </row>
    <row r="588" spans="18:18" x14ac:dyDescent="0.25">
      <c r="R588" s="380"/>
    </row>
    <row r="589" spans="18:18" x14ac:dyDescent="0.25">
      <c r="R589" s="380"/>
    </row>
    <row r="590" spans="18:18" x14ac:dyDescent="0.25">
      <c r="R590" s="380"/>
    </row>
    <row r="591" spans="18:18" x14ac:dyDescent="0.25">
      <c r="R591" s="380"/>
    </row>
    <row r="592" spans="18:18" x14ac:dyDescent="0.25">
      <c r="R592" s="380"/>
    </row>
    <row r="593" spans="18:18" x14ac:dyDescent="0.25">
      <c r="R593" s="380"/>
    </row>
    <row r="594" spans="18:18" x14ac:dyDescent="0.25">
      <c r="R594" s="380"/>
    </row>
    <row r="595" spans="18:18" x14ac:dyDescent="0.25">
      <c r="R595" s="380"/>
    </row>
    <row r="596" spans="18:18" x14ac:dyDescent="0.25">
      <c r="R596" s="380"/>
    </row>
    <row r="597" spans="18:18" x14ac:dyDescent="0.25">
      <c r="R597" s="380"/>
    </row>
    <row r="598" spans="18:18" x14ac:dyDescent="0.25">
      <c r="R598" s="380"/>
    </row>
    <row r="599" spans="18:18" x14ac:dyDescent="0.25">
      <c r="R599" s="380"/>
    </row>
    <row r="600" spans="18:18" x14ac:dyDescent="0.25">
      <c r="R600" s="380"/>
    </row>
    <row r="601" spans="18:18" x14ac:dyDescent="0.25">
      <c r="R601" s="380"/>
    </row>
    <row r="602" spans="18:18" x14ac:dyDescent="0.25">
      <c r="R602" s="380"/>
    </row>
    <row r="603" spans="18:18" x14ac:dyDescent="0.25">
      <c r="R603" s="380"/>
    </row>
    <row r="604" spans="18:18" x14ac:dyDescent="0.25">
      <c r="R604" s="380"/>
    </row>
    <row r="605" spans="18:18" x14ac:dyDescent="0.25">
      <c r="R605" s="380"/>
    </row>
    <row r="606" spans="18:18" x14ac:dyDescent="0.25">
      <c r="R606" s="380"/>
    </row>
    <row r="607" spans="18:18" x14ac:dyDescent="0.25">
      <c r="R607" s="380"/>
    </row>
    <row r="608" spans="18:18" x14ac:dyDescent="0.25">
      <c r="R608" s="380"/>
    </row>
    <row r="609" spans="18:18" x14ac:dyDescent="0.25">
      <c r="R609" s="380"/>
    </row>
    <row r="610" spans="18:18" x14ac:dyDescent="0.25">
      <c r="R610" s="380"/>
    </row>
    <row r="611" spans="18:18" x14ac:dyDescent="0.25">
      <c r="R611" s="380"/>
    </row>
    <row r="612" spans="18:18" x14ac:dyDescent="0.25">
      <c r="R612" s="380"/>
    </row>
    <row r="613" spans="18:18" x14ac:dyDescent="0.25">
      <c r="R613" s="380"/>
    </row>
    <row r="614" spans="18:18" x14ac:dyDescent="0.25">
      <c r="R614" s="380"/>
    </row>
    <row r="615" spans="18:18" x14ac:dyDescent="0.25">
      <c r="R615" s="380"/>
    </row>
    <row r="616" spans="18:18" x14ac:dyDescent="0.25">
      <c r="R616" s="380"/>
    </row>
    <row r="617" spans="18:18" x14ac:dyDescent="0.25">
      <c r="R617" s="380"/>
    </row>
    <row r="618" spans="18:18" x14ac:dyDescent="0.25">
      <c r="R618" s="380"/>
    </row>
    <row r="619" spans="18:18" x14ac:dyDescent="0.25">
      <c r="R619" s="380"/>
    </row>
    <row r="620" spans="18:18" x14ac:dyDescent="0.25">
      <c r="R620" s="380"/>
    </row>
    <row r="621" spans="18:18" x14ac:dyDescent="0.25">
      <c r="R621" s="380"/>
    </row>
    <row r="622" spans="18:18" x14ac:dyDescent="0.25">
      <c r="R622" s="380"/>
    </row>
    <row r="623" spans="18:18" x14ac:dyDescent="0.25">
      <c r="R623" s="380"/>
    </row>
    <row r="624" spans="18:18" x14ac:dyDescent="0.25">
      <c r="R624" s="380"/>
    </row>
    <row r="625" spans="18:18" x14ac:dyDescent="0.25">
      <c r="R625" s="380"/>
    </row>
    <row r="626" spans="18:18" x14ac:dyDescent="0.25">
      <c r="R626" s="380"/>
    </row>
    <row r="627" spans="18:18" x14ac:dyDescent="0.25">
      <c r="R627" s="380"/>
    </row>
    <row r="628" spans="18:18" x14ac:dyDescent="0.25">
      <c r="R628" s="380"/>
    </row>
    <row r="629" spans="18:18" x14ac:dyDescent="0.25">
      <c r="R629" s="380"/>
    </row>
    <row r="630" spans="18:18" x14ac:dyDescent="0.25">
      <c r="R630" s="380"/>
    </row>
    <row r="631" spans="18:18" x14ac:dyDescent="0.25">
      <c r="R631" s="380"/>
    </row>
    <row r="632" spans="18:18" x14ac:dyDescent="0.25">
      <c r="R632" s="380"/>
    </row>
    <row r="633" spans="18:18" x14ac:dyDescent="0.25">
      <c r="R633" s="380"/>
    </row>
    <row r="634" spans="18:18" x14ac:dyDescent="0.25">
      <c r="R634" s="380"/>
    </row>
    <row r="635" spans="18:18" x14ac:dyDescent="0.25">
      <c r="R635" s="380"/>
    </row>
    <row r="636" spans="18:18" x14ac:dyDescent="0.25">
      <c r="R636" s="380"/>
    </row>
    <row r="637" spans="18:18" x14ac:dyDescent="0.25">
      <c r="R637" s="380"/>
    </row>
    <row r="638" spans="18:18" x14ac:dyDescent="0.25">
      <c r="R638" s="380"/>
    </row>
    <row r="639" spans="18:18" x14ac:dyDescent="0.25">
      <c r="R639" s="380"/>
    </row>
    <row r="640" spans="18:18" x14ac:dyDescent="0.25">
      <c r="R640" s="380"/>
    </row>
    <row r="641" spans="18:18" x14ac:dyDescent="0.25">
      <c r="R641" s="380"/>
    </row>
    <row r="642" spans="18:18" x14ac:dyDescent="0.25">
      <c r="R642" s="380"/>
    </row>
    <row r="643" spans="18:18" x14ac:dyDescent="0.25">
      <c r="R643" s="380"/>
    </row>
    <row r="644" spans="18:18" x14ac:dyDescent="0.25">
      <c r="R644" s="380"/>
    </row>
    <row r="645" spans="18:18" x14ac:dyDescent="0.25">
      <c r="R645" s="380"/>
    </row>
    <row r="646" spans="18:18" x14ac:dyDescent="0.25">
      <c r="R646" s="380"/>
    </row>
    <row r="647" spans="18:18" x14ac:dyDescent="0.25">
      <c r="R647" s="380"/>
    </row>
    <row r="648" spans="18:18" x14ac:dyDescent="0.25">
      <c r="R648" s="380"/>
    </row>
    <row r="649" spans="18:18" x14ac:dyDescent="0.25">
      <c r="R649" s="380"/>
    </row>
    <row r="650" spans="18:18" x14ac:dyDescent="0.25">
      <c r="R650" s="380"/>
    </row>
    <row r="651" spans="18:18" x14ac:dyDescent="0.25">
      <c r="R651" s="380"/>
    </row>
    <row r="652" spans="18:18" x14ac:dyDescent="0.25">
      <c r="R652" s="380"/>
    </row>
    <row r="653" spans="18:18" x14ac:dyDescent="0.25">
      <c r="R653" s="380"/>
    </row>
    <row r="654" spans="18:18" x14ac:dyDescent="0.25">
      <c r="R654" s="380"/>
    </row>
    <row r="655" spans="18:18" x14ac:dyDescent="0.25">
      <c r="R655" s="380"/>
    </row>
    <row r="656" spans="18:18" x14ac:dyDescent="0.25">
      <c r="R656" s="380"/>
    </row>
    <row r="657" spans="18:18" x14ac:dyDescent="0.25">
      <c r="R657" s="380"/>
    </row>
    <row r="658" spans="18:18" x14ac:dyDescent="0.25">
      <c r="R658" s="380"/>
    </row>
    <row r="659" spans="18:18" x14ac:dyDescent="0.25">
      <c r="R659" s="380"/>
    </row>
    <row r="660" spans="18:18" x14ac:dyDescent="0.25">
      <c r="R660" s="380"/>
    </row>
    <row r="661" spans="18:18" x14ac:dyDescent="0.25">
      <c r="R661" s="380"/>
    </row>
    <row r="662" spans="18:18" x14ac:dyDescent="0.25">
      <c r="R662" s="380"/>
    </row>
    <row r="663" spans="18:18" x14ac:dyDescent="0.25">
      <c r="R663" s="380"/>
    </row>
    <row r="664" spans="18:18" x14ac:dyDescent="0.25">
      <c r="R664" s="380"/>
    </row>
    <row r="665" spans="18:18" x14ac:dyDescent="0.25">
      <c r="R665" s="380"/>
    </row>
    <row r="666" spans="18:18" x14ac:dyDescent="0.25">
      <c r="R666" s="380"/>
    </row>
    <row r="667" spans="18:18" x14ac:dyDescent="0.25">
      <c r="R667" s="380"/>
    </row>
    <row r="668" spans="18:18" x14ac:dyDescent="0.25">
      <c r="R668" s="380"/>
    </row>
    <row r="669" spans="18:18" x14ac:dyDescent="0.25">
      <c r="R669" s="380"/>
    </row>
    <row r="670" spans="18:18" x14ac:dyDescent="0.25">
      <c r="R670" s="380"/>
    </row>
    <row r="671" spans="18:18" x14ac:dyDescent="0.25">
      <c r="R671" s="380"/>
    </row>
    <row r="672" spans="18:18" x14ac:dyDescent="0.25">
      <c r="R672" s="380"/>
    </row>
    <row r="673" spans="18:18" x14ac:dyDescent="0.25">
      <c r="R673" s="380"/>
    </row>
    <row r="674" spans="18:18" x14ac:dyDescent="0.25">
      <c r="R674" s="380"/>
    </row>
    <row r="675" spans="18:18" x14ac:dyDescent="0.25">
      <c r="R675" s="380"/>
    </row>
    <row r="676" spans="18:18" x14ac:dyDescent="0.25">
      <c r="R676" s="380"/>
    </row>
    <row r="677" spans="18:18" x14ac:dyDescent="0.25">
      <c r="R677" s="380"/>
    </row>
    <row r="678" spans="18:18" x14ac:dyDescent="0.25">
      <c r="R678" s="380"/>
    </row>
    <row r="679" spans="18:18" x14ac:dyDescent="0.25">
      <c r="R679" s="380"/>
    </row>
    <row r="680" spans="18:18" x14ac:dyDescent="0.25">
      <c r="R680" s="380"/>
    </row>
    <row r="681" spans="18:18" x14ac:dyDescent="0.25">
      <c r="R681" s="380"/>
    </row>
    <row r="682" spans="18:18" x14ac:dyDescent="0.25">
      <c r="R682" s="380"/>
    </row>
    <row r="683" spans="18:18" x14ac:dyDescent="0.25">
      <c r="R683" s="380"/>
    </row>
    <row r="684" spans="18:18" x14ac:dyDescent="0.25">
      <c r="R684" s="380"/>
    </row>
    <row r="685" spans="18:18" x14ac:dyDescent="0.25">
      <c r="R685" s="380"/>
    </row>
    <row r="686" spans="18:18" x14ac:dyDescent="0.25">
      <c r="R686" s="380"/>
    </row>
    <row r="687" spans="18:18" x14ac:dyDescent="0.25">
      <c r="R687" s="380"/>
    </row>
    <row r="688" spans="18:18" x14ac:dyDescent="0.25">
      <c r="R688" s="380"/>
    </row>
    <row r="689" spans="18:18" x14ac:dyDescent="0.25">
      <c r="R689" s="380"/>
    </row>
    <row r="690" spans="18:18" x14ac:dyDescent="0.25">
      <c r="R690" s="380"/>
    </row>
    <row r="691" spans="18:18" x14ac:dyDescent="0.25">
      <c r="R691" s="380"/>
    </row>
    <row r="692" spans="18:18" x14ac:dyDescent="0.25">
      <c r="R692" s="380"/>
    </row>
    <row r="693" spans="18:18" x14ac:dyDescent="0.25">
      <c r="R693" s="380"/>
    </row>
    <row r="694" spans="18:18" x14ac:dyDescent="0.25">
      <c r="R694" s="380"/>
    </row>
    <row r="695" spans="18:18" x14ac:dyDescent="0.25">
      <c r="R695" s="380"/>
    </row>
    <row r="696" spans="18:18" x14ac:dyDescent="0.25">
      <c r="R696" s="380"/>
    </row>
    <row r="697" spans="18:18" x14ac:dyDescent="0.25">
      <c r="R697" s="380"/>
    </row>
    <row r="698" spans="18:18" x14ac:dyDescent="0.25">
      <c r="R698" s="380"/>
    </row>
    <row r="699" spans="18:18" x14ac:dyDescent="0.25">
      <c r="R699" s="380"/>
    </row>
    <row r="700" spans="18:18" x14ac:dyDescent="0.25">
      <c r="R700" s="380"/>
    </row>
    <row r="701" spans="18:18" x14ac:dyDescent="0.25">
      <c r="R701" s="380"/>
    </row>
    <row r="702" spans="18:18" x14ac:dyDescent="0.25">
      <c r="R702" s="380"/>
    </row>
    <row r="703" spans="18:18" x14ac:dyDescent="0.25">
      <c r="R703" s="380"/>
    </row>
    <row r="704" spans="18:18" x14ac:dyDescent="0.25">
      <c r="R704" s="380"/>
    </row>
    <row r="705" spans="18:18" x14ac:dyDescent="0.25">
      <c r="R705" s="380"/>
    </row>
    <row r="706" spans="18:18" x14ac:dyDescent="0.25">
      <c r="R706" s="380"/>
    </row>
    <row r="707" spans="18:18" x14ac:dyDescent="0.25">
      <c r="R707" s="380"/>
    </row>
    <row r="708" spans="18:18" x14ac:dyDescent="0.25">
      <c r="R708" s="380"/>
    </row>
    <row r="709" spans="18:18" x14ac:dyDescent="0.25">
      <c r="R709" s="380"/>
    </row>
    <row r="710" spans="18:18" x14ac:dyDescent="0.25">
      <c r="R710" s="380"/>
    </row>
    <row r="711" spans="18:18" x14ac:dyDescent="0.25">
      <c r="R711" s="380"/>
    </row>
    <row r="712" spans="18:18" x14ac:dyDescent="0.25">
      <c r="R712" s="380"/>
    </row>
    <row r="713" spans="18:18" x14ac:dyDescent="0.25">
      <c r="R713" s="380"/>
    </row>
    <row r="714" spans="18:18" x14ac:dyDescent="0.25">
      <c r="R714" s="380"/>
    </row>
    <row r="715" spans="18:18" x14ac:dyDescent="0.25">
      <c r="R715" s="380"/>
    </row>
    <row r="716" spans="18:18" x14ac:dyDescent="0.25">
      <c r="R716" s="380"/>
    </row>
    <row r="717" spans="18:18" x14ac:dyDescent="0.25">
      <c r="R717" s="380"/>
    </row>
    <row r="718" spans="18:18" x14ac:dyDescent="0.25">
      <c r="R718" s="380"/>
    </row>
    <row r="719" spans="18:18" x14ac:dyDescent="0.25">
      <c r="R719" s="380"/>
    </row>
    <row r="720" spans="18:18" x14ac:dyDescent="0.25">
      <c r="R720" s="380"/>
    </row>
    <row r="721" spans="18:18" x14ac:dyDescent="0.25">
      <c r="R721" s="380"/>
    </row>
    <row r="722" spans="18:18" x14ac:dyDescent="0.25">
      <c r="R722" s="380"/>
    </row>
    <row r="723" spans="18:18" x14ac:dyDescent="0.25">
      <c r="R723" s="380"/>
    </row>
    <row r="724" spans="18:18" x14ac:dyDescent="0.25">
      <c r="R724" s="380"/>
    </row>
    <row r="725" spans="18:18" x14ac:dyDescent="0.25">
      <c r="R725" s="380"/>
    </row>
    <row r="726" spans="18:18" x14ac:dyDescent="0.25">
      <c r="R726" s="380"/>
    </row>
    <row r="727" spans="18:18" x14ac:dyDescent="0.25">
      <c r="R727" s="380"/>
    </row>
    <row r="728" spans="18:18" x14ac:dyDescent="0.25">
      <c r="R728" s="380"/>
    </row>
    <row r="729" spans="18:18" x14ac:dyDescent="0.25">
      <c r="R729" s="380"/>
    </row>
    <row r="730" spans="18:18" x14ac:dyDescent="0.25">
      <c r="R730" s="380"/>
    </row>
    <row r="731" spans="18:18" x14ac:dyDescent="0.25">
      <c r="R731" s="380"/>
    </row>
    <row r="732" spans="18:18" x14ac:dyDescent="0.25">
      <c r="R732" s="380"/>
    </row>
    <row r="733" spans="18:18" x14ac:dyDescent="0.25">
      <c r="R733" s="380"/>
    </row>
    <row r="734" spans="18:18" x14ac:dyDescent="0.25">
      <c r="R734" s="380"/>
    </row>
    <row r="735" spans="18:18" x14ac:dyDescent="0.25">
      <c r="R735" s="380"/>
    </row>
    <row r="736" spans="18:18" x14ac:dyDescent="0.25">
      <c r="R736" s="380"/>
    </row>
    <row r="737" spans="18:18" x14ac:dyDescent="0.25">
      <c r="R737" s="380"/>
    </row>
    <row r="738" spans="18:18" x14ac:dyDescent="0.25">
      <c r="R738" s="380"/>
    </row>
    <row r="739" spans="18:18" x14ac:dyDescent="0.25">
      <c r="R739" s="380"/>
    </row>
    <row r="740" spans="18:18" x14ac:dyDescent="0.25">
      <c r="R740" s="380"/>
    </row>
    <row r="741" spans="18:18" x14ac:dyDescent="0.25">
      <c r="R741" s="380"/>
    </row>
    <row r="742" spans="18:18" x14ac:dyDescent="0.25">
      <c r="R742" s="380"/>
    </row>
    <row r="743" spans="18:18" x14ac:dyDescent="0.25">
      <c r="R743" s="380"/>
    </row>
    <row r="744" spans="18:18" x14ac:dyDescent="0.25">
      <c r="R744" s="380"/>
    </row>
    <row r="745" spans="18:18" x14ac:dyDescent="0.25">
      <c r="R745" s="380"/>
    </row>
    <row r="746" spans="18:18" x14ac:dyDescent="0.25">
      <c r="R746" s="380"/>
    </row>
    <row r="747" spans="18:18" x14ac:dyDescent="0.25">
      <c r="R747" s="380"/>
    </row>
    <row r="748" spans="18:18" x14ac:dyDescent="0.25">
      <c r="R748" s="380"/>
    </row>
    <row r="749" spans="18:18" x14ac:dyDescent="0.25">
      <c r="R749" s="380"/>
    </row>
    <row r="750" spans="18:18" x14ac:dyDescent="0.25">
      <c r="R750" s="380"/>
    </row>
    <row r="751" spans="18:18" x14ac:dyDescent="0.25">
      <c r="R751" s="380"/>
    </row>
    <row r="752" spans="18:18" x14ac:dyDescent="0.25">
      <c r="R752" s="380"/>
    </row>
    <row r="753" spans="18:18" x14ac:dyDescent="0.25">
      <c r="R753" s="380"/>
    </row>
    <row r="754" spans="18:18" x14ac:dyDescent="0.25">
      <c r="R754" s="380"/>
    </row>
    <row r="755" spans="18:18" x14ac:dyDescent="0.25">
      <c r="R755" s="380"/>
    </row>
    <row r="756" spans="18:18" x14ac:dyDescent="0.25">
      <c r="R756" s="380"/>
    </row>
    <row r="757" spans="18:18" x14ac:dyDescent="0.25">
      <c r="R757" s="380"/>
    </row>
    <row r="758" spans="18:18" x14ac:dyDescent="0.25">
      <c r="R758" s="380"/>
    </row>
    <row r="759" spans="18:18" x14ac:dyDescent="0.25">
      <c r="R759" s="380"/>
    </row>
    <row r="760" spans="18:18" x14ac:dyDescent="0.25">
      <c r="R760" s="380"/>
    </row>
    <row r="761" spans="18:18" x14ac:dyDescent="0.25">
      <c r="R761" s="380"/>
    </row>
    <row r="762" spans="18:18" x14ac:dyDescent="0.25">
      <c r="R762" s="380"/>
    </row>
    <row r="763" spans="18:18" x14ac:dyDescent="0.25">
      <c r="R763" s="380"/>
    </row>
    <row r="764" spans="18:18" x14ac:dyDescent="0.25">
      <c r="R764" s="380"/>
    </row>
    <row r="765" spans="18:18" x14ac:dyDescent="0.25">
      <c r="R765" s="380"/>
    </row>
    <row r="766" spans="18:18" x14ac:dyDescent="0.25">
      <c r="R766" s="380"/>
    </row>
    <row r="767" spans="18:18" x14ac:dyDescent="0.25">
      <c r="R767" s="380"/>
    </row>
    <row r="768" spans="18:18" x14ac:dyDescent="0.25">
      <c r="R768" s="380"/>
    </row>
    <row r="769" spans="18:18" x14ac:dyDescent="0.25">
      <c r="R769" s="380"/>
    </row>
    <row r="770" spans="18:18" x14ac:dyDescent="0.25">
      <c r="R770" s="380"/>
    </row>
    <row r="771" spans="18:18" x14ac:dyDescent="0.25">
      <c r="R771" s="380"/>
    </row>
    <row r="772" spans="18:18" x14ac:dyDescent="0.25">
      <c r="R772" s="380"/>
    </row>
    <row r="773" spans="18:18" x14ac:dyDescent="0.25">
      <c r="R773" s="380"/>
    </row>
    <row r="774" spans="18:18" x14ac:dyDescent="0.25">
      <c r="R774" s="380"/>
    </row>
    <row r="775" spans="18:18" x14ac:dyDescent="0.25">
      <c r="R775" s="380"/>
    </row>
    <row r="776" spans="18:18" x14ac:dyDescent="0.25">
      <c r="R776" s="380"/>
    </row>
    <row r="777" spans="18:18" x14ac:dyDescent="0.25">
      <c r="R777" s="380"/>
    </row>
    <row r="778" spans="18:18" x14ac:dyDescent="0.25">
      <c r="R778" s="380"/>
    </row>
    <row r="779" spans="18:18" x14ac:dyDescent="0.25">
      <c r="R779" s="380"/>
    </row>
    <row r="780" spans="18:18" x14ac:dyDescent="0.25">
      <c r="R780" s="380"/>
    </row>
    <row r="781" spans="18:18" x14ac:dyDescent="0.25">
      <c r="R781" s="380"/>
    </row>
    <row r="782" spans="18:18" x14ac:dyDescent="0.25">
      <c r="R782" s="380"/>
    </row>
    <row r="783" spans="18:18" x14ac:dyDescent="0.25">
      <c r="R783" s="380"/>
    </row>
    <row r="784" spans="18:18" x14ac:dyDescent="0.25">
      <c r="R784" s="380"/>
    </row>
    <row r="785" spans="18:18" x14ac:dyDescent="0.25">
      <c r="R785" s="380"/>
    </row>
    <row r="786" spans="18:18" x14ac:dyDescent="0.25">
      <c r="R786" s="380"/>
    </row>
    <row r="787" spans="18:18" x14ac:dyDescent="0.25">
      <c r="R787" s="380"/>
    </row>
    <row r="788" spans="18:18" x14ac:dyDescent="0.25">
      <c r="R788" s="380"/>
    </row>
    <row r="789" spans="18:18" x14ac:dyDescent="0.25">
      <c r="R789" s="380"/>
    </row>
    <row r="790" spans="18:18" x14ac:dyDescent="0.25">
      <c r="R790" s="380"/>
    </row>
    <row r="791" spans="18:18" x14ac:dyDescent="0.25">
      <c r="R791" s="380"/>
    </row>
    <row r="792" spans="18:18" x14ac:dyDescent="0.25">
      <c r="R792" s="380"/>
    </row>
    <row r="793" spans="18:18" x14ac:dyDescent="0.25">
      <c r="R793" s="380"/>
    </row>
    <row r="794" spans="18:18" x14ac:dyDescent="0.25">
      <c r="R794" s="380"/>
    </row>
    <row r="795" spans="18:18" x14ac:dyDescent="0.25">
      <c r="R795" s="380"/>
    </row>
    <row r="796" spans="18:18" x14ac:dyDescent="0.25">
      <c r="R796" s="380"/>
    </row>
    <row r="797" spans="18:18" x14ac:dyDescent="0.25">
      <c r="R797" s="380"/>
    </row>
    <row r="798" spans="18:18" x14ac:dyDescent="0.25">
      <c r="R798" s="380"/>
    </row>
    <row r="799" spans="18:18" x14ac:dyDescent="0.25">
      <c r="R799" s="380"/>
    </row>
    <row r="800" spans="18:18" x14ac:dyDescent="0.25">
      <c r="R800" s="380"/>
    </row>
    <row r="801" spans="18:18" x14ac:dyDescent="0.25">
      <c r="R801" s="380"/>
    </row>
    <row r="802" spans="18:18" x14ac:dyDescent="0.25">
      <c r="R802" s="380"/>
    </row>
    <row r="803" spans="18:18" x14ac:dyDescent="0.25">
      <c r="R803" s="380"/>
    </row>
    <row r="804" spans="18:18" x14ac:dyDescent="0.25">
      <c r="R804" s="380"/>
    </row>
    <row r="805" spans="18:18" x14ac:dyDescent="0.25">
      <c r="R805" s="380"/>
    </row>
    <row r="806" spans="18:18" x14ac:dyDescent="0.25">
      <c r="R806" s="380"/>
    </row>
    <row r="807" spans="18:18" x14ac:dyDescent="0.25">
      <c r="R807" s="380"/>
    </row>
    <row r="808" spans="18:18" x14ac:dyDescent="0.25">
      <c r="R808" s="380"/>
    </row>
    <row r="809" spans="18:18" x14ac:dyDescent="0.25">
      <c r="R809" s="380"/>
    </row>
    <row r="810" spans="18:18" x14ac:dyDescent="0.25">
      <c r="R810" s="380"/>
    </row>
    <row r="811" spans="18:18" x14ac:dyDescent="0.25">
      <c r="R811" s="380"/>
    </row>
    <row r="812" spans="18:18" x14ac:dyDescent="0.25">
      <c r="R812" s="380"/>
    </row>
    <row r="813" spans="18:18" x14ac:dyDescent="0.25">
      <c r="R813" s="380"/>
    </row>
    <row r="814" spans="18:18" x14ac:dyDescent="0.25">
      <c r="R814" s="380"/>
    </row>
    <row r="815" spans="18:18" x14ac:dyDescent="0.25">
      <c r="R815" s="380"/>
    </row>
    <row r="816" spans="18:18" x14ac:dyDescent="0.25">
      <c r="R816" s="380"/>
    </row>
    <row r="817" spans="18:18" x14ac:dyDescent="0.25">
      <c r="R817" s="380"/>
    </row>
    <row r="818" spans="18:18" x14ac:dyDescent="0.25">
      <c r="R818" s="380"/>
    </row>
    <row r="819" spans="18:18" x14ac:dyDescent="0.25">
      <c r="R819" s="380"/>
    </row>
    <row r="820" spans="18:18" x14ac:dyDescent="0.25">
      <c r="R820" s="380"/>
    </row>
    <row r="821" spans="18:18" x14ac:dyDescent="0.25">
      <c r="R821" s="380"/>
    </row>
    <row r="822" spans="18:18" x14ac:dyDescent="0.25">
      <c r="R822" s="380"/>
    </row>
    <row r="823" spans="18:18" x14ac:dyDescent="0.25">
      <c r="R823" s="380"/>
    </row>
    <row r="824" spans="18:18" x14ac:dyDescent="0.25">
      <c r="R824" s="380"/>
    </row>
    <row r="825" spans="18:18" x14ac:dyDescent="0.25">
      <c r="R825" s="380"/>
    </row>
    <row r="826" spans="18:18" x14ac:dyDescent="0.25">
      <c r="R826" s="380"/>
    </row>
    <row r="827" spans="18:18" x14ac:dyDescent="0.25">
      <c r="R827" s="380"/>
    </row>
    <row r="828" spans="18:18" x14ac:dyDescent="0.25">
      <c r="R828" s="380"/>
    </row>
    <row r="829" spans="18:18" x14ac:dyDescent="0.25">
      <c r="R829" s="380"/>
    </row>
    <row r="830" spans="18:18" x14ac:dyDescent="0.25">
      <c r="R830" s="380"/>
    </row>
    <row r="831" spans="18:18" x14ac:dyDescent="0.25">
      <c r="R831" s="380"/>
    </row>
    <row r="832" spans="18:18" x14ac:dyDescent="0.25">
      <c r="R832" s="380"/>
    </row>
    <row r="833" spans="18:18" x14ac:dyDescent="0.25">
      <c r="R833" s="380"/>
    </row>
    <row r="834" spans="18:18" x14ac:dyDescent="0.25">
      <c r="R834" s="380"/>
    </row>
    <row r="835" spans="18:18" x14ac:dyDescent="0.25">
      <c r="R835" s="380"/>
    </row>
    <row r="836" spans="18:18" x14ac:dyDescent="0.25">
      <c r="R836" s="380"/>
    </row>
    <row r="837" spans="18:18" x14ac:dyDescent="0.25">
      <c r="R837" s="380"/>
    </row>
    <row r="838" spans="18:18" x14ac:dyDescent="0.25">
      <c r="R838" s="380"/>
    </row>
    <row r="839" spans="18:18" x14ac:dyDescent="0.25">
      <c r="R839" s="380"/>
    </row>
    <row r="840" spans="18:18" x14ac:dyDescent="0.25">
      <c r="R840" s="380"/>
    </row>
    <row r="841" spans="18:18" x14ac:dyDescent="0.25">
      <c r="R841" s="380"/>
    </row>
    <row r="842" spans="18:18" x14ac:dyDescent="0.25">
      <c r="R842" s="380"/>
    </row>
    <row r="843" spans="18:18" x14ac:dyDescent="0.25">
      <c r="R843" s="380"/>
    </row>
    <row r="844" spans="18:18" x14ac:dyDescent="0.25">
      <c r="R844" s="380"/>
    </row>
    <row r="845" spans="18:18" x14ac:dyDescent="0.25">
      <c r="R845" s="380"/>
    </row>
    <row r="846" spans="18:18" x14ac:dyDescent="0.25">
      <c r="R846" s="380"/>
    </row>
    <row r="847" spans="18:18" x14ac:dyDescent="0.25">
      <c r="R847" s="380"/>
    </row>
    <row r="848" spans="18:18" x14ac:dyDescent="0.25">
      <c r="R848" s="380"/>
    </row>
    <row r="849" spans="18:18" x14ac:dyDescent="0.25">
      <c r="R849" s="380"/>
    </row>
    <row r="850" spans="18:18" x14ac:dyDescent="0.25">
      <c r="R850" s="380"/>
    </row>
    <row r="851" spans="18:18" x14ac:dyDescent="0.25">
      <c r="R851" s="380"/>
    </row>
    <row r="852" spans="18:18" x14ac:dyDescent="0.25">
      <c r="R852" s="380"/>
    </row>
    <row r="853" spans="18:18" x14ac:dyDescent="0.25">
      <c r="R853" s="380"/>
    </row>
    <row r="854" spans="18:18" x14ac:dyDescent="0.25">
      <c r="R854" s="380"/>
    </row>
    <row r="855" spans="18:18" x14ac:dyDescent="0.25">
      <c r="R855" s="380"/>
    </row>
    <row r="856" spans="18:18" x14ac:dyDescent="0.25">
      <c r="R856" s="380"/>
    </row>
    <row r="857" spans="18:18" x14ac:dyDescent="0.25">
      <c r="R857" s="380"/>
    </row>
    <row r="858" spans="18:18" x14ac:dyDescent="0.25">
      <c r="R858" s="380"/>
    </row>
    <row r="859" spans="18:18" x14ac:dyDescent="0.25">
      <c r="R859" s="380"/>
    </row>
    <row r="860" spans="18:18" x14ac:dyDescent="0.25">
      <c r="R860" s="380"/>
    </row>
    <row r="861" spans="18:18" x14ac:dyDescent="0.25">
      <c r="R861" s="380"/>
    </row>
    <row r="862" spans="18:18" x14ac:dyDescent="0.25">
      <c r="R862" s="380"/>
    </row>
    <row r="863" spans="18:18" x14ac:dyDescent="0.25">
      <c r="R863" s="380"/>
    </row>
    <row r="864" spans="18:18" x14ac:dyDescent="0.25">
      <c r="R864" s="380"/>
    </row>
    <row r="865" spans="18:18" x14ac:dyDescent="0.25">
      <c r="R865" s="380"/>
    </row>
    <row r="866" spans="18:18" x14ac:dyDescent="0.25">
      <c r="R866" s="380"/>
    </row>
    <row r="867" spans="18:18" x14ac:dyDescent="0.25">
      <c r="R867" s="380"/>
    </row>
    <row r="868" spans="18:18" x14ac:dyDescent="0.25">
      <c r="R868" s="380"/>
    </row>
    <row r="869" spans="18:18" x14ac:dyDescent="0.25">
      <c r="R869" s="380"/>
    </row>
    <row r="870" spans="18:18" x14ac:dyDescent="0.25">
      <c r="R870" s="380"/>
    </row>
    <row r="871" spans="18:18" x14ac:dyDescent="0.25">
      <c r="R871" s="380"/>
    </row>
    <row r="872" spans="18:18" x14ac:dyDescent="0.25">
      <c r="R872" s="380"/>
    </row>
    <row r="873" spans="18:18" x14ac:dyDescent="0.25">
      <c r="R873" s="380"/>
    </row>
    <row r="874" spans="18:18" x14ac:dyDescent="0.25">
      <c r="R874" s="380"/>
    </row>
    <row r="875" spans="18:18" x14ac:dyDescent="0.25">
      <c r="R875" s="380"/>
    </row>
    <row r="876" spans="18:18" x14ac:dyDescent="0.25">
      <c r="R876" s="380"/>
    </row>
    <row r="877" spans="18:18" x14ac:dyDescent="0.25">
      <c r="R877" s="380"/>
    </row>
    <row r="878" spans="18:18" x14ac:dyDescent="0.25">
      <c r="R878" s="380"/>
    </row>
    <row r="879" spans="18:18" x14ac:dyDescent="0.25">
      <c r="R879" s="380"/>
    </row>
    <row r="880" spans="18:18" x14ac:dyDescent="0.25">
      <c r="R880" s="380"/>
    </row>
    <row r="881" spans="18:18" x14ac:dyDescent="0.25">
      <c r="R881" s="380"/>
    </row>
    <row r="882" spans="18:18" x14ac:dyDescent="0.25">
      <c r="R882" s="380"/>
    </row>
    <row r="883" spans="18:18" x14ac:dyDescent="0.25">
      <c r="R883" s="380"/>
    </row>
    <row r="884" spans="18:18" x14ac:dyDescent="0.25">
      <c r="R884" s="380"/>
    </row>
    <row r="885" spans="18:18" x14ac:dyDescent="0.25">
      <c r="R885" s="380"/>
    </row>
    <row r="886" spans="18:18" x14ac:dyDescent="0.25">
      <c r="R886" s="380"/>
    </row>
    <row r="887" spans="18:18" x14ac:dyDescent="0.25">
      <c r="R887" s="380"/>
    </row>
    <row r="888" spans="18:18" x14ac:dyDescent="0.25">
      <c r="R888" s="380"/>
    </row>
    <row r="889" spans="18:18" x14ac:dyDescent="0.25">
      <c r="R889" s="380"/>
    </row>
    <row r="890" spans="18:18" x14ac:dyDescent="0.25">
      <c r="R890" s="380"/>
    </row>
    <row r="891" spans="18:18" x14ac:dyDescent="0.25">
      <c r="R891" s="380"/>
    </row>
    <row r="892" spans="18:18" x14ac:dyDescent="0.25">
      <c r="R892" s="380"/>
    </row>
    <row r="893" spans="18:18" x14ac:dyDescent="0.25">
      <c r="R893" s="380"/>
    </row>
    <row r="894" spans="18:18" x14ac:dyDescent="0.25">
      <c r="R894" s="380"/>
    </row>
    <row r="895" spans="18:18" x14ac:dyDescent="0.25">
      <c r="R895" s="380"/>
    </row>
    <row r="896" spans="18:18" x14ac:dyDescent="0.25">
      <c r="R896" s="380"/>
    </row>
    <row r="897" spans="18:18" x14ac:dyDescent="0.25">
      <c r="R897" s="380"/>
    </row>
    <row r="898" spans="18:18" x14ac:dyDescent="0.25">
      <c r="R898" s="380"/>
    </row>
    <row r="899" spans="18:18" x14ac:dyDescent="0.25">
      <c r="R899" s="380"/>
    </row>
    <row r="900" spans="18:18" x14ac:dyDescent="0.25">
      <c r="R900" s="380"/>
    </row>
    <row r="901" spans="18:18" x14ac:dyDescent="0.25">
      <c r="R901" s="380"/>
    </row>
    <row r="902" spans="18:18" x14ac:dyDescent="0.25">
      <c r="R902" s="380"/>
    </row>
    <row r="903" spans="18:18" x14ac:dyDescent="0.25">
      <c r="R903" s="380"/>
    </row>
    <row r="904" spans="18:18" x14ac:dyDescent="0.25">
      <c r="R904" s="380"/>
    </row>
    <row r="905" spans="18:18" x14ac:dyDescent="0.25">
      <c r="R905" s="380"/>
    </row>
    <row r="906" spans="18:18" x14ac:dyDescent="0.25">
      <c r="R906" s="380"/>
    </row>
    <row r="907" spans="18:18" x14ac:dyDescent="0.25">
      <c r="R907" s="380"/>
    </row>
    <row r="908" spans="18:18" x14ac:dyDescent="0.25">
      <c r="R908" s="380"/>
    </row>
    <row r="909" spans="18:18" x14ac:dyDescent="0.25">
      <c r="R909" s="380"/>
    </row>
    <row r="910" spans="18:18" x14ac:dyDescent="0.25">
      <c r="R910" s="380"/>
    </row>
    <row r="911" spans="18:18" x14ac:dyDescent="0.25">
      <c r="R911" s="380"/>
    </row>
    <row r="912" spans="18:18" x14ac:dyDescent="0.25">
      <c r="R912" s="380"/>
    </row>
    <row r="913" spans="18:18" x14ac:dyDescent="0.25">
      <c r="R913" s="380"/>
    </row>
    <row r="914" spans="18:18" x14ac:dyDescent="0.25">
      <c r="R914" s="380"/>
    </row>
    <row r="915" spans="18:18" x14ac:dyDescent="0.25">
      <c r="R915" s="380"/>
    </row>
    <row r="916" spans="18:18" x14ac:dyDescent="0.25">
      <c r="R916" s="380"/>
    </row>
    <row r="917" spans="18:18" x14ac:dyDescent="0.25">
      <c r="R917" s="380"/>
    </row>
    <row r="918" spans="18:18" x14ac:dyDescent="0.25">
      <c r="R918" s="380"/>
    </row>
    <row r="919" spans="18:18" x14ac:dyDescent="0.25">
      <c r="R919" s="380"/>
    </row>
    <row r="920" spans="18:18" x14ac:dyDescent="0.25">
      <c r="R920" s="380"/>
    </row>
    <row r="921" spans="18:18" x14ac:dyDescent="0.25">
      <c r="R921" s="380"/>
    </row>
    <row r="922" spans="18:18" x14ac:dyDescent="0.25">
      <c r="R922" s="380"/>
    </row>
    <row r="923" spans="18:18" x14ac:dyDescent="0.25">
      <c r="R923" s="380"/>
    </row>
    <row r="924" spans="18:18" x14ac:dyDescent="0.25">
      <c r="R924" s="380"/>
    </row>
    <row r="925" spans="18:18" x14ac:dyDescent="0.25">
      <c r="R925" s="380"/>
    </row>
    <row r="926" spans="18:18" x14ac:dyDescent="0.25">
      <c r="R926" s="380"/>
    </row>
    <row r="927" spans="18:18" x14ac:dyDescent="0.25">
      <c r="R927" s="380"/>
    </row>
    <row r="928" spans="18:18" x14ac:dyDescent="0.25">
      <c r="R928" s="380"/>
    </row>
    <row r="929" spans="18:18" x14ac:dyDescent="0.25">
      <c r="R929" s="380"/>
    </row>
    <row r="930" spans="18:18" x14ac:dyDescent="0.25">
      <c r="R930" s="380"/>
    </row>
    <row r="931" spans="18:18" x14ac:dyDescent="0.25">
      <c r="R931" s="380"/>
    </row>
    <row r="932" spans="18:18" x14ac:dyDescent="0.25">
      <c r="R932" s="380"/>
    </row>
    <row r="933" spans="18:18" x14ac:dyDescent="0.25">
      <c r="R933" s="380"/>
    </row>
    <row r="934" spans="18:18" x14ac:dyDescent="0.25">
      <c r="R934" s="380"/>
    </row>
    <row r="935" spans="18:18" x14ac:dyDescent="0.25">
      <c r="R935" s="380"/>
    </row>
    <row r="936" spans="18:18" x14ac:dyDescent="0.25">
      <c r="R936" s="380"/>
    </row>
    <row r="937" spans="18:18" x14ac:dyDescent="0.25">
      <c r="R937" s="380"/>
    </row>
    <row r="938" spans="18:18" x14ac:dyDescent="0.25">
      <c r="R938" s="380"/>
    </row>
    <row r="939" spans="18:18" x14ac:dyDescent="0.25">
      <c r="R939" s="380"/>
    </row>
    <row r="940" spans="18:18" x14ac:dyDescent="0.25">
      <c r="R940" s="380"/>
    </row>
    <row r="941" spans="18:18" x14ac:dyDescent="0.25">
      <c r="R941" s="380"/>
    </row>
    <row r="942" spans="18:18" x14ac:dyDescent="0.25">
      <c r="R942" s="380"/>
    </row>
    <row r="943" spans="18:18" x14ac:dyDescent="0.25">
      <c r="R943" s="380"/>
    </row>
    <row r="944" spans="18:18" x14ac:dyDescent="0.25">
      <c r="R944" s="380"/>
    </row>
    <row r="945" spans="18:18" x14ac:dyDescent="0.25">
      <c r="R945" s="380"/>
    </row>
    <row r="946" spans="18:18" x14ac:dyDescent="0.25">
      <c r="R946" s="380"/>
    </row>
    <row r="947" spans="18:18" x14ac:dyDescent="0.25">
      <c r="R947" s="380"/>
    </row>
    <row r="948" spans="18:18" x14ac:dyDescent="0.25">
      <c r="R948" s="380"/>
    </row>
    <row r="949" spans="18:18" x14ac:dyDescent="0.25">
      <c r="R949" s="380"/>
    </row>
    <row r="950" spans="18:18" x14ac:dyDescent="0.25">
      <c r="R950" s="380"/>
    </row>
    <row r="951" spans="18:18" x14ac:dyDescent="0.25">
      <c r="R951" s="380"/>
    </row>
    <row r="952" spans="18:18" x14ac:dyDescent="0.25">
      <c r="R952" s="380"/>
    </row>
    <row r="953" spans="18:18" x14ac:dyDescent="0.25">
      <c r="R953" s="380"/>
    </row>
    <row r="954" spans="18:18" x14ac:dyDescent="0.25">
      <c r="R954" s="380"/>
    </row>
    <row r="955" spans="18:18" x14ac:dyDescent="0.25">
      <c r="R955" s="380"/>
    </row>
    <row r="956" spans="18:18" x14ac:dyDescent="0.25">
      <c r="R956" s="380"/>
    </row>
    <row r="957" spans="18:18" x14ac:dyDescent="0.25">
      <c r="R957" s="380"/>
    </row>
    <row r="958" spans="18:18" x14ac:dyDescent="0.25">
      <c r="R958" s="380"/>
    </row>
    <row r="959" spans="18:18" x14ac:dyDescent="0.25">
      <c r="R959" s="380"/>
    </row>
    <row r="960" spans="18:18" x14ac:dyDescent="0.25">
      <c r="R960" s="380"/>
    </row>
    <row r="961" spans="18:18" x14ac:dyDescent="0.25">
      <c r="R961" s="380"/>
    </row>
    <row r="962" spans="18:18" x14ac:dyDescent="0.25">
      <c r="R962" s="380"/>
    </row>
    <row r="963" spans="18:18" x14ac:dyDescent="0.25">
      <c r="R963" s="380"/>
    </row>
    <row r="964" spans="18:18" x14ac:dyDescent="0.25">
      <c r="R964" s="380"/>
    </row>
    <row r="965" spans="18:18" x14ac:dyDescent="0.25">
      <c r="R965" s="380"/>
    </row>
    <row r="966" spans="18:18" x14ac:dyDescent="0.25">
      <c r="R966" s="380"/>
    </row>
    <row r="967" spans="18:18" x14ac:dyDescent="0.25">
      <c r="R967" s="380"/>
    </row>
    <row r="968" spans="18:18" x14ac:dyDescent="0.25">
      <c r="R968" s="380"/>
    </row>
    <row r="969" spans="18:18" x14ac:dyDescent="0.25">
      <c r="R969" s="380"/>
    </row>
    <row r="970" spans="18:18" x14ac:dyDescent="0.25">
      <c r="R970" s="380"/>
    </row>
    <row r="971" spans="18:18" x14ac:dyDescent="0.25">
      <c r="R971" s="380"/>
    </row>
    <row r="972" spans="18:18" x14ac:dyDescent="0.25">
      <c r="R972" s="380"/>
    </row>
    <row r="973" spans="18:18" x14ac:dyDescent="0.25">
      <c r="R973" s="380"/>
    </row>
    <row r="974" spans="18:18" x14ac:dyDescent="0.25">
      <c r="R974" s="380"/>
    </row>
    <row r="975" spans="18:18" x14ac:dyDescent="0.25">
      <c r="R975" s="380"/>
    </row>
    <row r="976" spans="18:18" x14ac:dyDescent="0.25">
      <c r="R976" s="380"/>
    </row>
    <row r="977" spans="18:18" x14ac:dyDescent="0.25">
      <c r="R977" s="380"/>
    </row>
    <row r="978" spans="18:18" x14ac:dyDescent="0.25">
      <c r="R978" s="380"/>
    </row>
    <row r="979" spans="18:18" x14ac:dyDescent="0.25">
      <c r="R979" s="380"/>
    </row>
    <row r="980" spans="18:18" x14ac:dyDescent="0.25">
      <c r="R980" s="380"/>
    </row>
    <row r="981" spans="18:18" x14ac:dyDescent="0.25">
      <c r="R981" s="380"/>
    </row>
    <row r="982" spans="18:18" x14ac:dyDescent="0.25">
      <c r="R982" s="380"/>
    </row>
    <row r="983" spans="18:18" x14ac:dyDescent="0.25">
      <c r="R983" s="380"/>
    </row>
    <row r="984" spans="18:18" x14ac:dyDescent="0.25">
      <c r="R984" s="380"/>
    </row>
    <row r="985" spans="18:18" x14ac:dyDescent="0.25">
      <c r="R985" s="380"/>
    </row>
    <row r="986" spans="18:18" x14ac:dyDescent="0.25">
      <c r="R986" s="380"/>
    </row>
    <row r="987" spans="18:18" x14ac:dyDescent="0.25">
      <c r="R987" s="380"/>
    </row>
    <row r="988" spans="18:18" x14ac:dyDescent="0.25">
      <c r="R988" s="380"/>
    </row>
    <row r="989" spans="18:18" x14ac:dyDescent="0.25">
      <c r="R989" s="380"/>
    </row>
    <row r="990" spans="18:18" x14ac:dyDescent="0.25">
      <c r="R990" s="380"/>
    </row>
    <row r="991" spans="18:18" x14ac:dyDescent="0.25">
      <c r="R991" s="380"/>
    </row>
    <row r="992" spans="18:18" x14ac:dyDescent="0.25">
      <c r="R992" s="380"/>
    </row>
    <row r="993" spans="18:18" x14ac:dyDescent="0.25">
      <c r="R993" s="380"/>
    </row>
    <row r="994" spans="18:18" x14ac:dyDescent="0.25">
      <c r="R994" s="380"/>
    </row>
    <row r="995" spans="18:18" x14ac:dyDescent="0.25">
      <c r="R995" s="380"/>
    </row>
    <row r="996" spans="18:18" x14ac:dyDescent="0.25">
      <c r="R996" s="380"/>
    </row>
    <row r="997" spans="18:18" x14ac:dyDescent="0.25">
      <c r="R997" s="380"/>
    </row>
    <row r="998" spans="18:18" x14ac:dyDescent="0.25">
      <c r="R998" s="380"/>
    </row>
    <row r="999" spans="18:18" x14ac:dyDescent="0.25">
      <c r="R999" s="380"/>
    </row>
    <row r="1000" spans="18:18" x14ac:dyDescent="0.25">
      <c r="R1000" s="380"/>
    </row>
    <row r="1001" spans="18:18" x14ac:dyDescent="0.25">
      <c r="R1001" s="380"/>
    </row>
    <row r="1002" spans="18:18" x14ac:dyDescent="0.25">
      <c r="R1002" s="380"/>
    </row>
    <row r="1003" spans="18:18" x14ac:dyDescent="0.25">
      <c r="R1003" s="380"/>
    </row>
    <row r="1004" spans="18:18" x14ac:dyDescent="0.25">
      <c r="R1004" s="380"/>
    </row>
    <row r="1005" spans="18:18" x14ac:dyDescent="0.25">
      <c r="R1005" s="380"/>
    </row>
    <row r="1006" spans="18:18" x14ac:dyDescent="0.25">
      <c r="R1006" s="380"/>
    </row>
    <row r="1007" spans="18:18" x14ac:dyDescent="0.25">
      <c r="R1007" s="380"/>
    </row>
    <row r="1008" spans="18:18" x14ac:dyDescent="0.25">
      <c r="R1008" s="380"/>
    </row>
    <row r="1009" spans="18:18" x14ac:dyDescent="0.25">
      <c r="R1009" s="380"/>
    </row>
    <row r="1010" spans="18:18" x14ac:dyDescent="0.25">
      <c r="R1010" s="380"/>
    </row>
    <row r="1011" spans="18:18" x14ac:dyDescent="0.25">
      <c r="R1011" s="380"/>
    </row>
    <row r="1012" spans="18:18" x14ac:dyDescent="0.25">
      <c r="R1012" s="380"/>
    </row>
    <row r="1013" spans="18:18" x14ac:dyDescent="0.25">
      <c r="R1013" s="380"/>
    </row>
    <row r="1014" spans="18:18" x14ac:dyDescent="0.25">
      <c r="R1014" s="380"/>
    </row>
    <row r="1015" spans="18:18" x14ac:dyDescent="0.25">
      <c r="R1015" s="380"/>
    </row>
    <row r="1016" spans="18:18" x14ac:dyDescent="0.25">
      <c r="R1016" s="380"/>
    </row>
    <row r="1017" spans="18:18" x14ac:dyDescent="0.25">
      <c r="R1017" s="380"/>
    </row>
    <row r="1018" spans="18:18" x14ac:dyDescent="0.25">
      <c r="R1018" s="380"/>
    </row>
    <row r="1019" spans="18:18" x14ac:dyDescent="0.25">
      <c r="R1019" s="380"/>
    </row>
    <row r="1020" spans="18:18" x14ac:dyDescent="0.25">
      <c r="R1020" s="380"/>
    </row>
    <row r="1021" spans="18:18" x14ac:dyDescent="0.25">
      <c r="R1021" s="380"/>
    </row>
    <row r="1022" spans="18:18" x14ac:dyDescent="0.25">
      <c r="R1022" s="380"/>
    </row>
    <row r="1023" spans="18:18" x14ac:dyDescent="0.25">
      <c r="R1023" s="380"/>
    </row>
    <row r="1024" spans="18:18" x14ac:dyDescent="0.25">
      <c r="R1024" s="380"/>
    </row>
    <row r="1025" spans="18:18" x14ac:dyDescent="0.25">
      <c r="R1025" s="380"/>
    </row>
    <row r="1026" spans="18:18" x14ac:dyDescent="0.25">
      <c r="R1026" s="380"/>
    </row>
    <row r="1027" spans="18:18" x14ac:dyDescent="0.25">
      <c r="R1027" s="380"/>
    </row>
    <row r="1028" spans="18:18" x14ac:dyDescent="0.25">
      <c r="R1028" s="380"/>
    </row>
    <row r="1029" spans="18:18" x14ac:dyDescent="0.25">
      <c r="R1029" s="380"/>
    </row>
    <row r="1030" spans="18:18" x14ac:dyDescent="0.25">
      <c r="R1030" s="380"/>
    </row>
    <row r="1031" spans="18:18" x14ac:dyDescent="0.25">
      <c r="R1031" s="380"/>
    </row>
    <row r="1032" spans="18:18" x14ac:dyDescent="0.25">
      <c r="R1032" s="380"/>
    </row>
    <row r="1033" spans="18:18" x14ac:dyDescent="0.25">
      <c r="R1033" s="380"/>
    </row>
    <row r="1034" spans="18:18" x14ac:dyDescent="0.25">
      <c r="R1034" s="380"/>
    </row>
    <row r="1035" spans="18:18" x14ac:dyDescent="0.25">
      <c r="R1035" s="380"/>
    </row>
    <row r="1036" spans="18:18" x14ac:dyDescent="0.25">
      <c r="R1036" s="380"/>
    </row>
    <row r="1037" spans="18:18" x14ac:dyDescent="0.25">
      <c r="R1037" s="380"/>
    </row>
    <row r="1038" spans="18:18" x14ac:dyDescent="0.25">
      <c r="R1038" s="380"/>
    </row>
    <row r="1039" spans="18:18" x14ac:dyDescent="0.25">
      <c r="R1039" s="380"/>
    </row>
    <row r="1040" spans="18:18" x14ac:dyDescent="0.25">
      <c r="R1040" s="380"/>
    </row>
    <row r="1041" spans="18:18" x14ac:dyDescent="0.25">
      <c r="R1041" s="380"/>
    </row>
    <row r="1042" spans="18:18" x14ac:dyDescent="0.25">
      <c r="R1042" s="380"/>
    </row>
    <row r="1043" spans="18:18" x14ac:dyDescent="0.25">
      <c r="R1043" s="380"/>
    </row>
    <row r="1044" spans="18:18" x14ac:dyDescent="0.25">
      <c r="R1044" s="380"/>
    </row>
    <row r="1045" spans="18:18" x14ac:dyDescent="0.25">
      <c r="R1045" s="380"/>
    </row>
    <row r="1046" spans="18:18" x14ac:dyDescent="0.25">
      <c r="R1046" s="380"/>
    </row>
    <row r="1047" spans="18:18" x14ac:dyDescent="0.25">
      <c r="R1047" s="380"/>
    </row>
    <row r="1048" spans="18:18" x14ac:dyDescent="0.25">
      <c r="R1048" s="380"/>
    </row>
    <row r="1049" spans="18:18" x14ac:dyDescent="0.25">
      <c r="R1049" s="380"/>
    </row>
    <row r="1050" spans="18:18" x14ac:dyDescent="0.25">
      <c r="R1050" s="380"/>
    </row>
    <row r="1051" spans="18:18" x14ac:dyDescent="0.25">
      <c r="R1051" s="380"/>
    </row>
    <row r="1052" spans="18:18" x14ac:dyDescent="0.25">
      <c r="R1052" s="380"/>
    </row>
    <row r="1053" spans="18:18" x14ac:dyDescent="0.25">
      <c r="R1053" s="380"/>
    </row>
    <row r="1054" spans="18:18" x14ac:dyDescent="0.25">
      <c r="R1054" s="380"/>
    </row>
    <row r="1055" spans="18:18" x14ac:dyDescent="0.25">
      <c r="R1055" s="380"/>
    </row>
    <row r="1056" spans="18:18" x14ac:dyDescent="0.25">
      <c r="R1056" s="380"/>
    </row>
    <row r="1057" spans="18:18" x14ac:dyDescent="0.25">
      <c r="R1057" s="380"/>
    </row>
    <row r="1058" spans="18:18" x14ac:dyDescent="0.25">
      <c r="R1058" s="380"/>
    </row>
    <row r="1059" spans="18:18" x14ac:dyDescent="0.25">
      <c r="R1059" s="380"/>
    </row>
    <row r="1060" spans="18:18" x14ac:dyDescent="0.25">
      <c r="R1060" s="380"/>
    </row>
    <row r="1061" spans="18:18" x14ac:dyDescent="0.25">
      <c r="R1061" s="380"/>
    </row>
    <row r="1062" spans="18:18" x14ac:dyDescent="0.25">
      <c r="R1062" s="380"/>
    </row>
    <row r="1063" spans="18:18" x14ac:dyDescent="0.25">
      <c r="R1063" s="380"/>
    </row>
    <row r="1064" spans="18:18" x14ac:dyDescent="0.25">
      <c r="R1064" s="380"/>
    </row>
    <row r="1065" spans="18:18" x14ac:dyDescent="0.25">
      <c r="R1065" s="380"/>
    </row>
    <row r="1066" spans="18:18" x14ac:dyDescent="0.25">
      <c r="R1066" s="380"/>
    </row>
    <row r="1067" spans="18:18" x14ac:dyDescent="0.25">
      <c r="R1067" s="380"/>
    </row>
    <row r="1068" spans="18:18" x14ac:dyDescent="0.25">
      <c r="R1068" s="380"/>
    </row>
    <row r="1069" spans="18:18" x14ac:dyDescent="0.25">
      <c r="R1069" s="380"/>
    </row>
    <row r="1070" spans="18:18" x14ac:dyDescent="0.25">
      <c r="R1070" s="380"/>
    </row>
    <row r="1071" spans="18:18" x14ac:dyDescent="0.25">
      <c r="R1071" s="380"/>
    </row>
    <row r="1072" spans="18:18" x14ac:dyDescent="0.25">
      <c r="R1072" s="380"/>
    </row>
    <row r="1073" spans="18:18" x14ac:dyDescent="0.25">
      <c r="R1073" s="380"/>
    </row>
    <row r="1074" spans="18:18" x14ac:dyDescent="0.25">
      <c r="R1074" s="380"/>
    </row>
    <row r="1075" spans="18:18" x14ac:dyDescent="0.25">
      <c r="R1075" s="380"/>
    </row>
    <row r="1076" spans="18:18" x14ac:dyDescent="0.25">
      <c r="R1076" s="380"/>
    </row>
    <row r="1077" spans="18:18" x14ac:dyDescent="0.25">
      <c r="R1077" s="380"/>
    </row>
    <row r="1078" spans="18:18" x14ac:dyDescent="0.25">
      <c r="R1078" s="380"/>
    </row>
    <row r="1079" spans="18:18" x14ac:dyDescent="0.25">
      <c r="R1079" s="380"/>
    </row>
    <row r="1080" spans="18:18" x14ac:dyDescent="0.25">
      <c r="R1080" s="380"/>
    </row>
    <row r="1081" spans="18:18" x14ac:dyDescent="0.25">
      <c r="R1081" s="380"/>
    </row>
    <row r="1082" spans="18:18" x14ac:dyDescent="0.25">
      <c r="R1082" s="380"/>
    </row>
    <row r="1083" spans="18:18" x14ac:dyDescent="0.25">
      <c r="R1083" s="380"/>
    </row>
    <row r="1084" spans="18:18" x14ac:dyDescent="0.25">
      <c r="R1084" s="380"/>
    </row>
    <row r="1085" spans="18:18" x14ac:dyDescent="0.25">
      <c r="R1085" s="380"/>
    </row>
    <row r="1086" spans="18:18" x14ac:dyDescent="0.25">
      <c r="R1086" s="380"/>
    </row>
    <row r="1087" spans="18:18" x14ac:dyDescent="0.25">
      <c r="R1087" s="380"/>
    </row>
    <row r="1088" spans="18:18" x14ac:dyDescent="0.25">
      <c r="R1088" s="380"/>
    </row>
    <row r="1089" spans="18:18" x14ac:dyDescent="0.25">
      <c r="R1089" s="380"/>
    </row>
    <row r="1090" spans="18:18" x14ac:dyDescent="0.25">
      <c r="R1090" s="380"/>
    </row>
    <row r="1091" spans="18:18" x14ac:dyDescent="0.25">
      <c r="R1091" s="380"/>
    </row>
    <row r="1092" spans="18:18" x14ac:dyDescent="0.25">
      <c r="R1092" s="380"/>
    </row>
    <row r="1093" spans="18:18" x14ac:dyDescent="0.25">
      <c r="R1093" s="380"/>
    </row>
    <row r="1094" spans="18:18" x14ac:dyDescent="0.25">
      <c r="R1094" s="380"/>
    </row>
    <row r="1095" spans="18:18" x14ac:dyDescent="0.25">
      <c r="R1095" s="380"/>
    </row>
    <row r="1096" spans="18:18" x14ac:dyDescent="0.25">
      <c r="R1096" s="380"/>
    </row>
    <row r="1097" spans="18:18" x14ac:dyDescent="0.25">
      <c r="R1097" s="380"/>
    </row>
    <row r="1098" spans="18:18" x14ac:dyDescent="0.25">
      <c r="R1098" s="380"/>
    </row>
    <row r="1099" spans="18:18" x14ac:dyDescent="0.25">
      <c r="R1099" s="380"/>
    </row>
    <row r="1100" spans="18:18" x14ac:dyDescent="0.25">
      <c r="R1100" s="380"/>
    </row>
    <row r="1101" spans="18:18" x14ac:dyDescent="0.25">
      <c r="R1101" s="380"/>
    </row>
    <row r="1102" spans="18:18" x14ac:dyDescent="0.25">
      <c r="R1102" s="380"/>
    </row>
    <row r="1103" spans="18:18" x14ac:dyDescent="0.25">
      <c r="R1103" s="380"/>
    </row>
    <row r="1104" spans="18:18" x14ac:dyDescent="0.25">
      <c r="R1104" s="380"/>
    </row>
    <row r="1105" spans="18:18" x14ac:dyDescent="0.25">
      <c r="R1105" s="380"/>
    </row>
    <row r="1106" spans="18:18" x14ac:dyDescent="0.25">
      <c r="R1106" s="380"/>
    </row>
  </sheetData>
  <autoFilter ref="A1:R58">
    <filterColumn colId="5" showButton="0"/>
    <filterColumn colId="6" showButton="0"/>
    <filterColumn colId="9" showButton="0"/>
    <filterColumn colId="10" showButton="0"/>
    <filterColumn colId="13" showButton="0"/>
    <filterColumn colId="14" showButton="0"/>
  </autoFilter>
  <mergeCells count="93">
    <mergeCell ref="B50:L50"/>
    <mergeCell ref="M1:P1"/>
    <mergeCell ref="J9:K9"/>
    <mergeCell ref="J13:K13"/>
    <mergeCell ref="B14:C14"/>
    <mergeCell ref="J14:K14"/>
    <mergeCell ref="J12:K12"/>
    <mergeCell ref="J11:K11"/>
    <mergeCell ref="L18:L19"/>
    <mergeCell ref="J23:K23"/>
    <mergeCell ref="B24:C24"/>
    <mergeCell ref="J24:K24"/>
    <mergeCell ref="J30:K30"/>
    <mergeCell ref="J21:K21"/>
    <mergeCell ref="B22:C22"/>
    <mergeCell ref="J22:K22"/>
    <mergeCell ref="A1:A2"/>
    <mergeCell ref="B1:B2"/>
    <mergeCell ref="C1:C2"/>
    <mergeCell ref="D1:D2"/>
    <mergeCell ref="E1:E2"/>
    <mergeCell ref="Q18:Q19"/>
    <mergeCell ref="B12:C12"/>
    <mergeCell ref="B4:C4"/>
    <mergeCell ref="J4:K4"/>
    <mergeCell ref="I1:I2"/>
    <mergeCell ref="J1:L1"/>
    <mergeCell ref="Q1:Q2"/>
    <mergeCell ref="J2:K2"/>
    <mergeCell ref="F1:H1"/>
    <mergeCell ref="B3:R3"/>
    <mergeCell ref="R1:R2"/>
    <mergeCell ref="J5:K5"/>
    <mergeCell ref="B6:C6"/>
    <mergeCell ref="J6:K6"/>
    <mergeCell ref="B8:C8"/>
    <mergeCell ref="J8:K8"/>
    <mergeCell ref="A18:A19"/>
    <mergeCell ref="B18:B19"/>
    <mergeCell ref="D18:D19"/>
    <mergeCell ref="E18:E19"/>
    <mergeCell ref="J15:K15"/>
    <mergeCell ref="B17:C17"/>
    <mergeCell ref="J17:K17"/>
    <mergeCell ref="J29:K29"/>
    <mergeCell ref="B20:C20"/>
    <mergeCell ref="J20:K20"/>
    <mergeCell ref="F18:F19"/>
    <mergeCell ref="G18:G19"/>
    <mergeCell ref="H18:H19"/>
    <mergeCell ref="I18:I19"/>
    <mergeCell ref="J18:K19"/>
    <mergeCell ref="Q25:Q26"/>
    <mergeCell ref="B27:C27"/>
    <mergeCell ref="J27:K27"/>
    <mergeCell ref="J28:K28"/>
    <mergeCell ref="G25:G26"/>
    <mergeCell ref="H25:H26"/>
    <mergeCell ref="I25:I26"/>
    <mergeCell ref="L25:L26"/>
    <mergeCell ref="F25:F26"/>
    <mergeCell ref="B49:C49"/>
    <mergeCell ref="J57:K57"/>
    <mergeCell ref="A25:A26"/>
    <mergeCell ref="B25:B26"/>
    <mergeCell ref="C25:C26"/>
    <mergeCell ref="D25:D26"/>
    <mergeCell ref="E25:E26"/>
    <mergeCell ref="B34:C34"/>
    <mergeCell ref="B45:C45"/>
    <mergeCell ref="J34:K34"/>
    <mergeCell ref="A35:A44"/>
    <mergeCell ref="B35:B44"/>
    <mergeCell ref="J32:K32"/>
    <mergeCell ref="B31:C31"/>
    <mergeCell ref="J31:K31"/>
    <mergeCell ref="B29:C29"/>
    <mergeCell ref="R35:R44"/>
    <mergeCell ref="R25:R26"/>
    <mergeCell ref="R18:R19"/>
    <mergeCell ref="J58:K58"/>
    <mergeCell ref="B53:C53"/>
    <mergeCell ref="J53:K53"/>
    <mergeCell ref="B54:C54"/>
    <mergeCell ref="J54:K54"/>
    <mergeCell ref="J46:K46"/>
    <mergeCell ref="J45:K45"/>
    <mergeCell ref="B55:C55"/>
    <mergeCell ref="J55:K55"/>
    <mergeCell ref="J56:K56"/>
    <mergeCell ref="J51:K51"/>
    <mergeCell ref="B52:C52"/>
    <mergeCell ref="J52:K52"/>
  </mergeCells>
  <printOptions horizontalCentered="1"/>
  <pageMargins left="0.23622047244094491" right="0.23622047244094491" top="0.55000000000000004" bottom="0.5" header="0.24" footer="0.23"/>
  <pageSetup paperSize="8" scale="66" fitToHeight="0" orientation="landscape" r:id="rId1"/>
  <headerFooter>
    <oddFooter>&amp;L&amp;F&amp;CSheet &amp;P of &amp;N&amp;R&amp;A</oddFooter>
  </headerFooter>
  <rowBreaks count="4" manualBreakCount="4">
    <brk id="13" max="13" man="1"/>
    <brk id="28" max="13" man="1"/>
    <brk id="44" max="13" man="1"/>
    <brk id="58" max="13" man="1"/>
  </rowBreaks>
  <ignoredErrors>
    <ignoredError sqref="I5 I7 I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8"/>
  <sheetViews>
    <sheetView topLeftCell="F1" workbookViewId="0">
      <selection activeCell="I3" sqref="I3"/>
    </sheetView>
  </sheetViews>
  <sheetFormatPr defaultRowHeight="15" x14ac:dyDescent="0.25"/>
  <cols>
    <col min="1" max="1" width="7.5703125" customWidth="1"/>
    <col min="2" max="2" width="14.140625" customWidth="1"/>
    <col min="3" max="3" width="38.5703125" customWidth="1"/>
    <col min="4" max="4" width="5" customWidth="1"/>
    <col min="5" max="5" width="15.140625" customWidth="1"/>
    <col min="6" max="6" width="15.85546875" customWidth="1"/>
    <col min="7" max="7" width="14" customWidth="1"/>
    <col min="8" max="8" width="13.85546875" customWidth="1"/>
    <col min="9" max="9" width="14.42578125" customWidth="1"/>
    <col min="10" max="10" width="11.7109375" customWidth="1"/>
    <col min="11" max="11" width="9.140625" customWidth="1"/>
    <col min="12" max="16" width="15" customWidth="1"/>
    <col min="17" max="17" width="50.28515625" customWidth="1"/>
    <col min="18" max="18" width="25.140625" customWidth="1"/>
  </cols>
  <sheetData>
    <row r="1" spans="1:18" ht="42" customHeight="1" thickBot="1" x14ac:dyDescent="0.3">
      <c r="A1" s="676"/>
      <c r="B1" s="576" t="s">
        <v>0</v>
      </c>
      <c r="C1" s="580" t="s">
        <v>1</v>
      </c>
      <c r="D1" s="697" t="s">
        <v>2</v>
      </c>
      <c r="E1" s="576" t="s">
        <v>3</v>
      </c>
      <c r="F1" s="585" t="s">
        <v>4</v>
      </c>
      <c r="G1" s="586"/>
      <c r="H1" s="587"/>
      <c r="I1" s="576" t="s">
        <v>5</v>
      </c>
      <c r="J1" s="580" t="s">
        <v>6</v>
      </c>
      <c r="K1" s="581"/>
      <c r="L1" s="582"/>
      <c r="M1" s="686" t="s">
        <v>393</v>
      </c>
      <c r="N1" s="687"/>
      <c r="O1" s="687"/>
      <c r="P1" s="688"/>
      <c r="Q1" s="669" t="s">
        <v>7</v>
      </c>
      <c r="R1" s="672" t="s">
        <v>275</v>
      </c>
    </row>
    <row r="2" spans="1:18" ht="54" customHeight="1" thickBot="1" x14ac:dyDescent="0.3">
      <c r="A2" s="677"/>
      <c r="B2" s="678"/>
      <c r="C2" s="679"/>
      <c r="D2" s="698"/>
      <c r="E2" s="678"/>
      <c r="F2" s="474" t="s">
        <v>8</v>
      </c>
      <c r="G2" s="474" t="s">
        <v>9</v>
      </c>
      <c r="H2" s="474" t="s">
        <v>10</v>
      </c>
      <c r="I2" s="678"/>
      <c r="J2" s="580" t="s">
        <v>325</v>
      </c>
      <c r="K2" s="582"/>
      <c r="L2" s="199" t="s">
        <v>326</v>
      </c>
      <c r="M2" s="490" t="s">
        <v>397</v>
      </c>
      <c r="N2" s="490" t="s">
        <v>391</v>
      </c>
      <c r="O2" s="490" t="s">
        <v>392</v>
      </c>
      <c r="P2" s="490" t="s">
        <v>398</v>
      </c>
      <c r="Q2" s="670"/>
      <c r="R2" s="673"/>
    </row>
    <row r="3" spans="1:18" ht="102" thickBot="1" x14ac:dyDescent="0.3">
      <c r="A3" s="337" t="s">
        <v>19</v>
      </c>
      <c r="B3" s="86" t="s">
        <v>20</v>
      </c>
      <c r="C3" s="274" t="s">
        <v>314</v>
      </c>
      <c r="D3" s="177">
        <v>1</v>
      </c>
      <c r="E3" s="338">
        <f>'Transport &amp; Utilities'!E7</f>
        <v>37000000</v>
      </c>
      <c r="F3" s="338">
        <f>'Transport &amp; Utilities'!F7</f>
        <v>0</v>
      </c>
      <c r="G3" s="338">
        <f>'Transport &amp; Utilities'!G7</f>
        <v>17500000</v>
      </c>
      <c r="H3" s="338">
        <f>'Transport &amp; Utilities'!H7</f>
        <v>18700000</v>
      </c>
      <c r="I3" s="338">
        <f>'Transport &amp; Utilities'!I7</f>
        <v>36200000</v>
      </c>
      <c r="J3" s="91">
        <f>'Transport &amp; Utilities'!J7</f>
        <v>3600000</v>
      </c>
      <c r="K3" s="528" t="s">
        <v>327</v>
      </c>
      <c r="L3" s="339" t="s">
        <v>21</v>
      </c>
      <c r="M3" s="493"/>
      <c r="N3" s="554">
        <v>7369390</v>
      </c>
      <c r="O3" s="493"/>
      <c r="P3" s="493"/>
      <c r="Q3" s="339" t="s">
        <v>382</v>
      </c>
      <c r="R3" s="443" t="s">
        <v>278</v>
      </c>
    </row>
    <row r="4" spans="1:18" ht="68.25" thickBot="1" x14ac:dyDescent="0.3">
      <c r="A4" s="446" t="s">
        <v>39</v>
      </c>
      <c r="B4" s="73" t="s">
        <v>20</v>
      </c>
      <c r="C4" s="259" t="s">
        <v>294</v>
      </c>
      <c r="D4" s="177"/>
      <c r="E4" s="280">
        <f>'Transport &amp; Utilities'!E21</f>
        <v>1204000</v>
      </c>
      <c r="F4" s="280">
        <f>'Transport &amp; Utilities'!F21</f>
        <v>0</v>
      </c>
      <c r="G4" s="280">
        <f>'Transport &amp; Utilities'!G21</f>
        <v>0</v>
      </c>
      <c r="H4" s="280">
        <f>'Transport &amp; Utilities'!H21</f>
        <v>1204000</v>
      </c>
      <c r="I4" s="280">
        <f>'Transport &amp; Utilities'!I21</f>
        <v>1204000</v>
      </c>
      <c r="J4" s="636"/>
      <c r="K4" s="637"/>
      <c r="L4" s="454" t="s">
        <v>295</v>
      </c>
      <c r="M4" s="551"/>
      <c r="N4" s="551"/>
      <c r="O4" s="551"/>
      <c r="P4" s="551"/>
      <c r="Q4" s="20" t="s">
        <v>40</v>
      </c>
      <c r="R4" s="59" t="s">
        <v>278</v>
      </c>
    </row>
    <row r="5" spans="1:18" ht="34.5" thickBot="1" x14ac:dyDescent="0.3">
      <c r="A5" s="445" t="s">
        <v>44</v>
      </c>
      <c r="B5" s="447" t="s">
        <v>45</v>
      </c>
      <c r="C5" s="448"/>
      <c r="D5" s="449">
        <v>1</v>
      </c>
      <c r="E5" s="450">
        <f>'Transport &amp; Utilities'!E25</f>
        <v>6000000</v>
      </c>
      <c r="F5" s="463">
        <f>'Transport &amp; Utilities'!F25</f>
        <v>0</v>
      </c>
      <c r="G5" s="463">
        <f>'Transport &amp; Utilities'!G25</f>
        <v>300000</v>
      </c>
      <c r="H5" s="463">
        <f>'Transport &amp; Utilities'!H25</f>
        <v>0</v>
      </c>
      <c r="I5" s="463">
        <f>'Transport &amp; Utilities'!I25</f>
        <v>300000</v>
      </c>
      <c r="J5" s="545">
        <f>'Transport &amp; Utilities'!J25</f>
        <v>3500000</v>
      </c>
      <c r="K5" s="528" t="s">
        <v>328</v>
      </c>
      <c r="L5" s="453"/>
      <c r="M5" s="494"/>
      <c r="N5" s="505">
        <v>540000</v>
      </c>
      <c r="O5" s="494"/>
      <c r="P5" s="494"/>
      <c r="Q5" s="452"/>
      <c r="R5" s="443" t="s">
        <v>278</v>
      </c>
    </row>
    <row r="6" spans="1:18" ht="60.75" customHeight="1" thickBot="1" x14ac:dyDescent="0.3">
      <c r="A6" s="445" t="s">
        <v>55</v>
      </c>
      <c r="B6" s="451" t="s">
        <v>56</v>
      </c>
      <c r="C6" s="273" t="s">
        <v>57</v>
      </c>
      <c r="D6" s="186"/>
      <c r="E6" s="176"/>
      <c r="F6" s="481"/>
      <c r="G6" s="481"/>
      <c r="H6" s="481"/>
      <c r="I6" s="481"/>
      <c r="J6" s="480"/>
      <c r="K6" s="480"/>
      <c r="L6" s="481"/>
      <c r="M6" s="552"/>
      <c r="N6" s="552"/>
      <c r="O6" s="552"/>
      <c r="P6" s="552"/>
      <c r="Q6" s="187" t="s">
        <v>67</v>
      </c>
      <c r="R6" s="443" t="s">
        <v>278</v>
      </c>
    </row>
    <row r="7" spans="1:18" ht="23.25" thickBot="1" x14ac:dyDescent="0.3">
      <c r="A7" s="337" t="s">
        <v>399</v>
      </c>
      <c r="B7" s="371"/>
      <c r="C7" s="259" t="s">
        <v>305</v>
      </c>
      <c r="D7" s="475">
        <v>1</v>
      </c>
      <c r="E7" s="462">
        <f>'Transport &amp; Utilities'!E46</f>
        <v>5000000</v>
      </c>
      <c r="F7" s="462">
        <f>'Transport &amp; Utilities'!F46</f>
        <v>5000000</v>
      </c>
      <c r="G7" s="462">
        <f>'Transport &amp; Utilities'!G46</f>
        <v>0</v>
      </c>
      <c r="H7" s="462">
        <f>'Transport &amp; Utilities'!H46</f>
        <v>0</v>
      </c>
      <c r="I7" s="462">
        <f>'Transport &amp; Utilities'!I46</f>
        <v>5000000</v>
      </c>
      <c r="J7" s="602"/>
      <c r="K7" s="603"/>
      <c r="L7" s="46"/>
      <c r="M7" s="553"/>
      <c r="N7" s="553"/>
      <c r="O7" s="553"/>
      <c r="P7" s="553"/>
      <c r="Q7" s="476" t="s">
        <v>306</v>
      </c>
      <c r="R7" s="59" t="s">
        <v>278</v>
      </c>
    </row>
    <row r="8" spans="1:18" ht="23.25" customHeight="1" thickBot="1" x14ac:dyDescent="0.3">
      <c r="A8" s="548"/>
      <c r="B8" s="699" t="s">
        <v>383</v>
      </c>
      <c r="C8" s="589"/>
      <c r="D8" s="207"/>
      <c r="E8" s="488">
        <f>SUM(E3:E7)</f>
        <v>49204000</v>
      </c>
      <c r="F8" s="488">
        <f t="shared" ref="F8:I8" si="0">SUM(F3:F7)</f>
        <v>5000000</v>
      </c>
      <c r="G8" s="488">
        <f t="shared" si="0"/>
        <v>17800000</v>
      </c>
      <c r="H8" s="488">
        <f t="shared" si="0"/>
        <v>19904000</v>
      </c>
      <c r="I8" s="488">
        <f t="shared" si="0"/>
        <v>42704000</v>
      </c>
      <c r="J8" s="546">
        <f>SUM(J3:J7)</f>
        <v>7100000</v>
      </c>
      <c r="K8" s="547"/>
      <c r="L8" s="488">
        <v>3000000</v>
      </c>
      <c r="M8" s="488">
        <f>SUM(M3:M7)</f>
        <v>0</v>
      </c>
      <c r="N8" s="488">
        <f t="shared" ref="N8:P8" si="1">SUM(N3:N7)</f>
        <v>7909390</v>
      </c>
      <c r="O8" s="488">
        <f t="shared" si="1"/>
        <v>0</v>
      </c>
      <c r="P8" s="488">
        <f t="shared" si="1"/>
        <v>0</v>
      </c>
    </row>
  </sheetData>
  <mergeCells count="15">
    <mergeCell ref="B8:C8"/>
    <mergeCell ref="Q1:Q2"/>
    <mergeCell ref="R1:R2"/>
    <mergeCell ref="J2:K2"/>
    <mergeCell ref="J4:K4"/>
    <mergeCell ref="J7:K7"/>
    <mergeCell ref="M1:P1"/>
    <mergeCell ref="F1:H1"/>
    <mergeCell ref="J1:L1"/>
    <mergeCell ref="I1:I2"/>
    <mergeCell ref="A1:A2"/>
    <mergeCell ref="B1:B2"/>
    <mergeCell ref="C1:C2"/>
    <mergeCell ref="D1:D2"/>
    <mergeCell ref="E1: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80" zoomScaleNormal="80" workbookViewId="0">
      <pane ySplit="2" topLeftCell="A30" activePane="bottomLeft" state="frozen"/>
      <selection pane="bottomLeft" activeCell="I27" sqref="I27"/>
    </sheetView>
  </sheetViews>
  <sheetFormatPr defaultRowHeight="15" x14ac:dyDescent="0.25"/>
  <cols>
    <col min="2" max="2" width="21" customWidth="1"/>
    <col min="3" max="3" width="26" customWidth="1"/>
    <col min="4" max="4" width="5.85546875" style="175" customWidth="1"/>
    <col min="5" max="5" width="12.42578125" customWidth="1"/>
    <col min="6" max="6" width="12" customWidth="1"/>
    <col min="7" max="7" width="13.42578125" customWidth="1"/>
    <col min="8" max="8" width="9.140625" customWidth="1"/>
    <col min="9" max="9" width="12.7109375" customWidth="1"/>
    <col min="10" max="10" width="9.140625" customWidth="1"/>
    <col min="11" max="11" width="10.42578125" customWidth="1"/>
    <col min="12" max="16" width="15.5703125" customWidth="1"/>
    <col min="17" max="17" width="105.28515625" bestFit="1" customWidth="1"/>
    <col min="18" max="18" width="21.5703125" bestFit="1" customWidth="1"/>
    <col min="19" max="19" width="80.28515625" style="420" customWidth="1"/>
  </cols>
  <sheetData>
    <row r="1" spans="1:19" ht="33" customHeight="1" thickBot="1" x14ac:dyDescent="0.3">
      <c r="A1" s="676"/>
      <c r="B1" s="576" t="s">
        <v>0</v>
      </c>
      <c r="C1" s="580" t="s">
        <v>1</v>
      </c>
      <c r="D1" s="680" t="s">
        <v>2</v>
      </c>
      <c r="E1" s="578" t="s">
        <v>3</v>
      </c>
      <c r="F1" s="585" t="s">
        <v>4</v>
      </c>
      <c r="G1" s="586"/>
      <c r="H1" s="587"/>
      <c r="I1" s="576" t="s">
        <v>5</v>
      </c>
      <c r="J1" s="580" t="s">
        <v>6</v>
      </c>
      <c r="K1" s="581"/>
      <c r="L1" s="582"/>
      <c r="M1" s="686" t="s">
        <v>393</v>
      </c>
      <c r="N1" s="687"/>
      <c r="O1" s="687"/>
      <c r="P1" s="688"/>
      <c r="Q1" s="669" t="s">
        <v>361</v>
      </c>
      <c r="R1" s="672" t="s">
        <v>275</v>
      </c>
    </row>
    <row r="2" spans="1:19" ht="63" customHeight="1" thickBot="1" x14ac:dyDescent="0.3">
      <c r="A2" s="677"/>
      <c r="B2" s="678"/>
      <c r="C2" s="679"/>
      <c r="D2" s="681"/>
      <c r="E2" s="682"/>
      <c r="F2" s="128" t="s">
        <v>8</v>
      </c>
      <c r="G2" s="128" t="s">
        <v>9</v>
      </c>
      <c r="H2" s="128" t="s">
        <v>10</v>
      </c>
      <c r="I2" s="678"/>
      <c r="J2" s="580" t="s">
        <v>325</v>
      </c>
      <c r="K2" s="582"/>
      <c r="L2" s="199" t="s">
        <v>326</v>
      </c>
      <c r="M2" s="490" t="s">
        <v>397</v>
      </c>
      <c r="N2" s="490" t="s">
        <v>391</v>
      </c>
      <c r="O2" s="490" t="s">
        <v>392</v>
      </c>
      <c r="P2" s="490" t="s">
        <v>398</v>
      </c>
      <c r="Q2" s="670"/>
      <c r="R2" s="673"/>
    </row>
    <row r="3" spans="1:19" ht="40.5" customHeight="1" thickBot="1" x14ac:dyDescent="0.3">
      <c r="A3" s="36"/>
      <c r="B3" s="671" t="s">
        <v>81</v>
      </c>
      <c r="C3" s="588"/>
      <c r="D3" s="588"/>
      <c r="E3" s="588"/>
      <c r="F3" s="588"/>
      <c r="G3" s="588"/>
      <c r="H3" s="588"/>
      <c r="I3" s="588"/>
      <c r="J3" s="588"/>
      <c r="K3" s="588"/>
      <c r="L3" s="588"/>
      <c r="M3" s="588"/>
      <c r="N3" s="588"/>
      <c r="O3" s="588"/>
      <c r="P3" s="588"/>
      <c r="Q3" s="588"/>
      <c r="R3" s="589"/>
    </row>
    <row r="4" spans="1:19" ht="47.25" customHeight="1" thickBot="1" x14ac:dyDescent="0.3">
      <c r="A4" s="5"/>
      <c r="B4" s="719" t="s">
        <v>82</v>
      </c>
      <c r="C4" s="720"/>
      <c r="D4" s="326"/>
      <c r="E4" s="230"/>
      <c r="F4" s="230"/>
      <c r="G4" s="230"/>
      <c r="H4" s="230"/>
      <c r="I4" s="230"/>
      <c r="J4" s="721"/>
      <c r="K4" s="722"/>
      <c r="L4" s="230"/>
      <c r="M4" s="540"/>
      <c r="N4" s="540"/>
      <c r="O4" s="540"/>
      <c r="P4" s="540"/>
      <c r="Q4" s="230"/>
      <c r="R4" s="325"/>
    </row>
    <row r="5" spans="1:19" ht="111.75" customHeight="1" thickBot="1" x14ac:dyDescent="0.3">
      <c r="A5" s="36" t="s">
        <v>83</v>
      </c>
      <c r="B5" s="377" t="s">
        <v>84</v>
      </c>
      <c r="C5" s="300" t="s">
        <v>85</v>
      </c>
      <c r="D5" s="378" t="s">
        <v>16</v>
      </c>
      <c r="E5" s="161">
        <v>3500000</v>
      </c>
      <c r="F5" s="202"/>
      <c r="G5" s="161">
        <v>3500000</v>
      </c>
      <c r="H5" s="202"/>
      <c r="I5" s="161">
        <f>SUM(F5:H5)</f>
        <v>3500000</v>
      </c>
      <c r="J5" s="600" t="s">
        <v>86</v>
      </c>
      <c r="K5" s="718"/>
      <c r="L5" s="262"/>
      <c r="M5" s="539"/>
      <c r="N5" s="539"/>
      <c r="O5" s="539"/>
      <c r="P5" s="539"/>
      <c r="Q5" s="412" t="s">
        <v>362</v>
      </c>
      <c r="R5" s="65" t="s">
        <v>278</v>
      </c>
      <c r="S5" s="421"/>
    </row>
    <row r="6" spans="1:19" ht="129.75" customHeight="1" thickBot="1" x14ac:dyDescent="0.3">
      <c r="A6" s="302" t="s">
        <v>87</v>
      </c>
      <c r="B6" s="305" t="s">
        <v>84</v>
      </c>
      <c r="C6" s="306" t="s">
        <v>88</v>
      </c>
      <c r="D6" s="376" t="s">
        <v>16</v>
      </c>
      <c r="E6" s="287" t="s">
        <v>89</v>
      </c>
      <c r="F6" s="287"/>
      <c r="G6" s="432">
        <v>3400000</v>
      </c>
      <c r="H6" s="287"/>
      <c r="I6" s="482">
        <f>SUM(F6:H6)</f>
        <v>3400000</v>
      </c>
      <c r="J6" s="295"/>
      <c r="K6" s="296"/>
      <c r="L6" s="282" t="s">
        <v>90</v>
      </c>
      <c r="M6" s="543"/>
      <c r="N6" s="543"/>
      <c r="O6" s="543"/>
      <c r="P6" s="543"/>
      <c r="Q6" s="262" t="s">
        <v>356</v>
      </c>
      <c r="R6" s="292" t="s">
        <v>376</v>
      </c>
      <c r="S6" s="421"/>
    </row>
    <row r="7" spans="1:19" ht="152.25" customHeight="1" thickBot="1" x14ac:dyDescent="0.3">
      <c r="A7" s="36" t="s">
        <v>91</v>
      </c>
      <c r="B7" s="377" t="s">
        <v>84</v>
      </c>
      <c r="C7" s="300" t="s">
        <v>92</v>
      </c>
      <c r="D7" s="167" t="s">
        <v>16</v>
      </c>
      <c r="E7" s="172">
        <v>6000000</v>
      </c>
      <c r="F7" s="39"/>
      <c r="G7" s="381">
        <v>6000000</v>
      </c>
      <c r="H7" s="39"/>
      <c r="I7" s="382">
        <f t="shared" ref="I5:I11" si="0">SUM(F7:H7)</f>
        <v>6000000</v>
      </c>
      <c r="J7" s="689"/>
      <c r="K7" s="690"/>
      <c r="L7" s="262" t="s">
        <v>93</v>
      </c>
      <c r="M7" s="539"/>
      <c r="N7" s="558">
        <v>1693530</v>
      </c>
      <c r="O7" s="539"/>
      <c r="P7" s="539"/>
      <c r="Q7" s="412" t="s">
        <v>341</v>
      </c>
      <c r="R7" s="65" t="s">
        <v>376</v>
      </c>
    </row>
    <row r="8" spans="1:19" ht="41.25" customHeight="1" thickBot="1" x14ac:dyDescent="0.3">
      <c r="A8" s="5" t="s">
        <v>94</v>
      </c>
      <c r="B8" s="6" t="s">
        <v>84</v>
      </c>
      <c r="C8" s="307" t="s">
        <v>95</v>
      </c>
      <c r="D8" s="309" t="s">
        <v>16</v>
      </c>
      <c r="E8" s="327"/>
      <c r="F8" s="22"/>
      <c r="G8" s="24"/>
      <c r="H8" s="24"/>
      <c r="I8" s="22">
        <f t="shared" si="0"/>
        <v>0</v>
      </c>
      <c r="J8" s="729"/>
      <c r="K8" s="730"/>
      <c r="L8" s="24" t="s">
        <v>96</v>
      </c>
      <c r="M8" s="541"/>
      <c r="N8" s="541"/>
      <c r="O8" s="541"/>
      <c r="P8" s="541"/>
      <c r="Q8" s="419" t="s">
        <v>357</v>
      </c>
      <c r="R8" s="423" t="s">
        <v>377</v>
      </c>
      <c r="S8" s="421"/>
    </row>
    <row r="9" spans="1:19" ht="84.75" thickBot="1" x14ac:dyDescent="0.3">
      <c r="A9" s="416" t="s">
        <v>97</v>
      </c>
      <c r="B9" s="417" t="s">
        <v>84</v>
      </c>
      <c r="C9" s="284" t="s">
        <v>98</v>
      </c>
      <c r="D9" s="413" t="s">
        <v>16</v>
      </c>
      <c r="E9" s="414">
        <v>6000000</v>
      </c>
      <c r="F9" s="415"/>
      <c r="G9" s="414">
        <v>6000000</v>
      </c>
      <c r="H9" s="415"/>
      <c r="I9" s="414">
        <f t="shared" si="0"/>
        <v>6000000</v>
      </c>
      <c r="J9" s="707"/>
      <c r="K9" s="708"/>
      <c r="L9" s="31" t="s">
        <v>90</v>
      </c>
      <c r="M9" s="296"/>
      <c r="N9" s="296"/>
      <c r="O9" s="296"/>
      <c r="P9" s="543"/>
      <c r="Q9" s="39" t="s">
        <v>375</v>
      </c>
      <c r="R9" s="418" t="s">
        <v>278</v>
      </c>
      <c r="S9" s="421"/>
    </row>
    <row r="10" spans="1:19" ht="105.75" thickBot="1" x14ac:dyDescent="0.3">
      <c r="A10" s="311" t="s">
        <v>99</v>
      </c>
      <c r="B10" s="312" t="s">
        <v>100</v>
      </c>
      <c r="C10" s="285" t="s">
        <v>330</v>
      </c>
      <c r="D10" s="308"/>
      <c r="E10" s="287"/>
      <c r="F10" s="282"/>
      <c r="G10" s="287"/>
      <c r="H10" s="282"/>
      <c r="I10" s="287">
        <f t="shared" si="0"/>
        <v>0</v>
      </c>
      <c r="J10" s="291"/>
      <c r="K10" s="286"/>
      <c r="L10" s="282"/>
      <c r="M10" s="262"/>
      <c r="N10" s="262"/>
      <c r="O10" s="262"/>
      <c r="P10" s="262"/>
      <c r="Q10" s="323" t="s">
        <v>363</v>
      </c>
      <c r="R10" s="292" t="s">
        <v>278</v>
      </c>
      <c r="S10" s="421"/>
    </row>
    <row r="11" spans="1:19" ht="83.25" customHeight="1" thickBot="1" x14ac:dyDescent="0.3">
      <c r="A11" s="150" t="s">
        <v>324</v>
      </c>
      <c r="B11" s="151" t="s">
        <v>101</v>
      </c>
      <c r="C11" s="285" t="s">
        <v>102</v>
      </c>
      <c r="D11" s="174"/>
      <c r="E11" s="153">
        <v>2900000</v>
      </c>
      <c r="F11" s="130"/>
      <c r="G11" s="155">
        <v>2900000</v>
      </c>
      <c r="H11" s="130"/>
      <c r="I11" s="148">
        <f t="shared" si="0"/>
        <v>2900000</v>
      </c>
      <c r="J11" s="707"/>
      <c r="K11" s="708"/>
      <c r="L11" s="130" t="s">
        <v>103</v>
      </c>
      <c r="M11" s="543"/>
      <c r="N11" s="559">
        <v>2723067</v>
      </c>
      <c r="O11" s="543"/>
      <c r="P11" s="543"/>
      <c r="Q11" s="130" t="s">
        <v>360</v>
      </c>
      <c r="R11" s="131" t="s">
        <v>376</v>
      </c>
      <c r="S11" s="421"/>
    </row>
    <row r="12" spans="1:19" ht="57.75" customHeight="1" thickBot="1" x14ac:dyDescent="0.3">
      <c r="A12" s="36" t="s">
        <v>104</v>
      </c>
      <c r="B12" s="134" t="s">
        <v>105</v>
      </c>
      <c r="C12" s="300" t="s">
        <v>106</v>
      </c>
      <c r="D12" s="167" t="s">
        <v>16</v>
      </c>
      <c r="E12" s="172">
        <v>1500000</v>
      </c>
      <c r="F12" s="156"/>
      <c r="G12" s="193">
        <v>1500000</v>
      </c>
      <c r="H12" s="156"/>
      <c r="I12" s="193">
        <f t="shared" ref="I12:I14" si="1">SUM(F12:H12)</f>
        <v>1500000</v>
      </c>
      <c r="J12" s="600"/>
      <c r="K12" s="601"/>
      <c r="L12" s="122"/>
      <c r="M12" s="539"/>
      <c r="N12" s="539"/>
      <c r="O12" s="539"/>
      <c r="P12" s="539"/>
      <c r="Q12" s="122" t="s">
        <v>358</v>
      </c>
      <c r="R12" s="65" t="s">
        <v>278</v>
      </c>
      <c r="S12" s="421"/>
    </row>
    <row r="13" spans="1:19" ht="51.75" customHeight="1" thickBot="1" x14ac:dyDescent="0.3">
      <c r="A13" s="406" t="s">
        <v>107</v>
      </c>
      <c r="B13" s="407" t="s">
        <v>108</v>
      </c>
      <c r="C13" s="407" t="s">
        <v>109</v>
      </c>
      <c r="D13" s="376" t="s">
        <v>16</v>
      </c>
      <c r="E13" s="408">
        <v>500000</v>
      </c>
      <c r="F13" s="409"/>
      <c r="G13" s="408">
        <v>480000</v>
      </c>
      <c r="H13" s="409"/>
      <c r="I13" s="408">
        <f t="shared" si="1"/>
        <v>480000</v>
      </c>
      <c r="J13" s="705">
        <v>20000</v>
      </c>
      <c r="K13" s="706"/>
      <c r="L13" s="410"/>
      <c r="M13" s="313"/>
      <c r="N13" s="560">
        <v>93496</v>
      </c>
      <c r="O13" s="313"/>
      <c r="P13" s="313"/>
      <c r="Q13" s="34" t="s">
        <v>359</v>
      </c>
      <c r="R13" s="405" t="s">
        <v>278</v>
      </c>
      <c r="S13" s="421"/>
    </row>
    <row r="14" spans="1:19" ht="75.75" customHeight="1" thickBot="1" x14ac:dyDescent="0.3">
      <c r="A14" s="302" t="s">
        <v>378</v>
      </c>
      <c r="B14" s="312" t="s">
        <v>110</v>
      </c>
      <c r="C14" s="285" t="s">
        <v>111</v>
      </c>
      <c r="D14" s="308"/>
      <c r="E14" s="297">
        <v>1500000</v>
      </c>
      <c r="F14" s="281"/>
      <c r="G14" s="297">
        <v>1500000</v>
      </c>
      <c r="H14" s="281"/>
      <c r="I14" s="290">
        <f t="shared" si="1"/>
        <v>1500000</v>
      </c>
      <c r="J14" s="703"/>
      <c r="K14" s="704"/>
      <c r="L14" s="287"/>
      <c r="M14" s="202"/>
      <c r="N14" s="202"/>
      <c r="O14" s="202"/>
      <c r="P14" s="202"/>
      <c r="Q14" s="39" t="s">
        <v>364</v>
      </c>
      <c r="R14" s="292" t="s">
        <v>376</v>
      </c>
      <c r="S14" s="421"/>
    </row>
    <row r="15" spans="1:19" ht="120" customHeight="1" x14ac:dyDescent="0.25">
      <c r="A15" s="709" t="s">
        <v>112</v>
      </c>
      <c r="B15" s="712" t="s">
        <v>113</v>
      </c>
      <c r="C15" s="284" t="s">
        <v>331</v>
      </c>
      <c r="D15" s="173"/>
      <c r="E15" s="137"/>
      <c r="F15" s="137"/>
      <c r="G15" s="137"/>
      <c r="H15" s="137"/>
      <c r="I15" s="137"/>
      <c r="J15" s="140"/>
      <c r="K15" s="141"/>
      <c r="L15" s="137"/>
      <c r="M15" s="143"/>
      <c r="N15" s="143"/>
      <c r="O15" s="143"/>
      <c r="P15" s="143"/>
      <c r="Q15" s="9" t="s">
        <v>365</v>
      </c>
      <c r="R15" s="715" t="s">
        <v>377</v>
      </c>
      <c r="S15" s="421"/>
    </row>
    <row r="16" spans="1:19" ht="15" customHeight="1" x14ac:dyDescent="0.25">
      <c r="A16" s="710"/>
      <c r="B16" s="713"/>
      <c r="C16" s="316" t="s">
        <v>114</v>
      </c>
      <c r="D16" s="194"/>
      <c r="E16" s="195"/>
      <c r="F16" s="195"/>
      <c r="G16" s="195"/>
      <c r="H16" s="195"/>
      <c r="I16" s="195"/>
      <c r="J16" s="196"/>
      <c r="K16" s="197"/>
      <c r="L16" s="195"/>
      <c r="M16" s="197"/>
      <c r="N16" s="197"/>
      <c r="O16" s="197"/>
      <c r="P16" s="197"/>
      <c r="Q16" s="197"/>
      <c r="R16" s="716"/>
    </row>
    <row r="17" spans="1:19" ht="21" customHeight="1" x14ac:dyDescent="0.25">
      <c r="A17" s="710"/>
      <c r="B17" s="713"/>
      <c r="C17" s="306" t="s">
        <v>115</v>
      </c>
      <c r="D17" s="169"/>
      <c r="E17" s="138"/>
      <c r="F17" s="138"/>
      <c r="G17" s="138"/>
      <c r="H17" s="138"/>
      <c r="I17" s="138"/>
      <c r="J17" s="142"/>
      <c r="K17" s="143"/>
      <c r="L17" s="138"/>
      <c r="M17" s="143"/>
      <c r="N17" s="143"/>
      <c r="O17" s="143"/>
      <c r="P17" s="143"/>
      <c r="Q17" s="9"/>
      <c r="R17" s="716"/>
    </row>
    <row r="18" spans="1:19" ht="15" customHeight="1" x14ac:dyDescent="0.25">
      <c r="A18" s="710"/>
      <c r="B18" s="713"/>
      <c r="C18" s="316" t="s">
        <v>116</v>
      </c>
      <c r="D18" s="194"/>
      <c r="E18" s="195"/>
      <c r="F18" s="195"/>
      <c r="G18" s="195"/>
      <c r="H18" s="195"/>
      <c r="I18" s="195"/>
      <c r="J18" s="196"/>
      <c r="K18" s="197"/>
      <c r="L18" s="195"/>
      <c r="M18" s="197"/>
      <c r="N18" s="197"/>
      <c r="O18" s="197"/>
      <c r="P18" s="197"/>
      <c r="Q18" s="198"/>
      <c r="R18" s="716"/>
    </row>
    <row r="19" spans="1:19" ht="15" customHeight="1" x14ac:dyDescent="0.25">
      <c r="A19" s="710"/>
      <c r="B19" s="713"/>
      <c r="C19" s="316" t="s">
        <v>117</v>
      </c>
      <c r="D19" s="194"/>
      <c r="E19" s="195"/>
      <c r="F19" s="195"/>
      <c r="G19" s="195"/>
      <c r="H19" s="195"/>
      <c r="I19" s="195"/>
      <c r="J19" s="196"/>
      <c r="K19" s="197"/>
      <c r="L19" s="195"/>
      <c r="M19" s="197"/>
      <c r="N19" s="197"/>
      <c r="O19" s="197"/>
      <c r="P19" s="197"/>
      <c r="Q19" s="198"/>
      <c r="R19" s="716"/>
    </row>
    <row r="20" spans="1:19" ht="15" customHeight="1" x14ac:dyDescent="0.25">
      <c r="A20" s="710"/>
      <c r="B20" s="713"/>
      <c r="C20" s="316" t="s">
        <v>118</v>
      </c>
      <c r="D20" s="194"/>
      <c r="E20" s="195"/>
      <c r="F20" s="195"/>
      <c r="G20" s="195"/>
      <c r="H20" s="195"/>
      <c r="I20" s="195"/>
      <c r="J20" s="196"/>
      <c r="K20" s="197"/>
      <c r="L20" s="195"/>
      <c r="M20" s="197"/>
      <c r="N20" s="197"/>
      <c r="O20" s="197"/>
      <c r="P20" s="197"/>
      <c r="Q20" s="198"/>
      <c r="R20" s="716"/>
    </row>
    <row r="21" spans="1:19" ht="15" customHeight="1" x14ac:dyDescent="0.25">
      <c r="A21" s="710"/>
      <c r="B21" s="713"/>
      <c r="C21" s="316" t="s">
        <v>119</v>
      </c>
      <c r="D21" s="194"/>
      <c r="E21" s="195"/>
      <c r="F21" s="195"/>
      <c r="G21" s="195"/>
      <c r="H21" s="195"/>
      <c r="I21" s="195"/>
      <c r="J21" s="196"/>
      <c r="K21" s="197"/>
      <c r="L21" s="195"/>
      <c r="M21" s="197"/>
      <c r="N21" s="197"/>
      <c r="O21" s="197"/>
      <c r="P21" s="197"/>
      <c r="Q21" s="198"/>
      <c r="R21" s="716"/>
    </row>
    <row r="22" spans="1:19" ht="21" customHeight="1" thickBot="1" x14ac:dyDescent="0.3">
      <c r="A22" s="711"/>
      <c r="B22" s="714"/>
      <c r="C22" s="307" t="s">
        <v>120</v>
      </c>
      <c r="D22" s="170"/>
      <c r="E22" s="139"/>
      <c r="F22" s="139"/>
      <c r="G22" s="139"/>
      <c r="H22" s="139"/>
      <c r="I22" s="139"/>
      <c r="J22" s="144"/>
      <c r="K22" s="145"/>
      <c r="L22" s="139"/>
      <c r="M22" s="145"/>
      <c r="N22" s="145"/>
      <c r="O22" s="145"/>
      <c r="P22" s="145"/>
      <c r="Q22" s="4"/>
      <c r="R22" s="717"/>
    </row>
    <row r="23" spans="1:19" ht="37.5" customHeight="1" thickBot="1" x14ac:dyDescent="0.3">
      <c r="A23" s="5"/>
      <c r="B23" s="30" t="s">
        <v>121</v>
      </c>
      <c r="C23" s="256"/>
      <c r="D23" s="168"/>
      <c r="E23" s="160">
        <f>SUM(E5:E15)</f>
        <v>21900000</v>
      </c>
      <c r="F23" s="23">
        <f>SUM(F5:F15)</f>
        <v>0</v>
      </c>
      <c r="G23" s="23">
        <f>SUM(G5:G15)</f>
        <v>25280000</v>
      </c>
      <c r="H23" s="23">
        <f>SUM(H5:H15)</f>
        <v>0</v>
      </c>
      <c r="I23" s="23">
        <f>SUM(I5:I15)</f>
        <v>25280000</v>
      </c>
      <c r="J23" s="610">
        <v>20000</v>
      </c>
      <c r="K23" s="611"/>
      <c r="L23" s="29"/>
      <c r="M23" s="23">
        <f t="shared" ref="M23:P23" si="2">SUM(M5:M15)</f>
        <v>0</v>
      </c>
      <c r="N23" s="23">
        <f t="shared" si="2"/>
        <v>4510093</v>
      </c>
      <c r="O23" s="23">
        <f t="shared" si="2"/>
        <v>0</v>
      </c>
      <c r="P23" s="23">
        <f t="shared" si="2"/>
        <v>0</v>
      </c>
      <c r="Q23" s="29"/>
      <c r="R23" s="64"/>
    </row>
    <row r="24" spans="1:19" ht="25.5" customHeight="1" thickBot="1" x14ac:dyDescent="0.3">
      <c r="A24" s="5"/>
      <c r="B24" s="598" t="s">
        <v>122</v>
      </c>
      <c r="C24" s="599"/>
      <c r="D24" s="229"/>
      <c r="E24" s="230"/>
      <c r="F24" s="230"/>
      <c r="G24" s="230"/>
      <c r="H24" s="230"/>
      <c r="I24" s="230"/>
      <c r="J24" s="700"/>
      <c r="K24" s="701"/>
      <c r="L24" s="702"/>
      <c r="M24" s="540"/>
      <c r="N24" s="540"/>
      <c r="O24" s="540"/>
      <c r="P24" s="540"/>
      <c r="Q24" s="230"/>
      <c r="R24" s="231"/>
    </row>
    <row r="25" spans="1:19" ht="152.25" customHeight="1" thickBot="1" x14ac:dyDescent="0.3">
      <c r="A25" s="302"/>
      <c r="B25" s="31" t="s">
        <v>332</v>
      </c>
      <c r="C25" s="291"/>
      <c r="D25" s="318"/>
      <c r="E25" s="288"/>
      <c r="F25" s="282"/>
      <c r="G25" s="288"/>
      <c r="H25" s="282"/>
      <c r="I25" s="783">
        <f t="shared" ref="I25:I26" si="3">SUM(F25:H25)</f>
        <v>0</v>
      </c>
      <c r="J25" s="731"/>
      <c r="K25" s="732"/>
      <c r="L25" s="289"/>
      <c r="M25" s="556"/>
      <c r="N25" s="556"/>
      <c r="O25" s="556"/>
      <c r="P25" s="556"/>
      <c r="Q25" s="34" t="s">
        <v>366</v>
      </c>
      <c r="R25" s="292"/>
      <c r="S25" s="421"/>
    </row>
    <row r="26" spans="1:19" ht="140.25" customHeight="1" thickBot="1" x14ac:dyDescent="0.3">
      <c r="A26" s="302" t="s">
        <v>123</v>
      </c>
      <c r="B26" s="282" t="s">
        <v>124</v>
      </c>
      <c r="C26" s="291" t="s">
        <v>125</v>
      </c>
      <c r="D26" s="318" t="s">
        <v>16</v>
      </c>
      <c r="E26" s="281" t="s">
        <v>126</v>
      </c>
      <c r="F26" s="282"/>
      <c r="G26" s="317"/>
      <c r="H26" s="282"/>
      <c r="I26" s="782">
        <f t="shared" si="3"/>
        <v>0</v>
      </c>
      <c r="J26" s="727"/>
      <c r="K26" s="728"/>
      <c r="L26" s="289"/>
      <c r="M26" s="289"/>
      <c r="N26" s="289"/>
      <c r="O26" s="289"/>
      <c r="P26" s="289"/>
      <c r="Q26" s="130" t="s">
        <v>367</v>
      </c>
      <c r="R26" s="292" t="s">
        <v>376</v>
      </c>
      <c r="S26" s="421"/>
    </row>
    <row r="27" spans="1:19" ht="89.25" customHeight="1" thickBot="1" x14ac:dyDescent="0.3">
      <c r="A27" s="14" t="s">
        <v>127</v>
      </c>
      <c r="B27" s="37" t="s">
        <v>128</v>
      </c>
      <c r="C27" s="291" t="s">
        <v>129</v>
      </c>
      <c r="D27" s="173" t="s">
        <v>16</v>
      </c>
      <c r="E27" s="38">
        <v>8150000</v>
      </c>
      <c r="F27" s="37"/>
      <c r="G27" s="38">
        <v>8150000</v>
      </c>
      <c r="H27" s="37"/>
      <c r="I27" s="38">
        <f t="shared" ref="I27:I30" si="4">SUM(F27:H27)</f>
        <v>8150000</v>
      </c>
      <c r="J27" s="707"/>
      <c r="K27" s="708"/>
      <c r="L27" s="37"/>
      <c r="M27" s="262"/>
      <c r="N27" s="562">
        <v>623330</v>
      </c>
      <c r="O27" s="262"/>
      <c r="P27" s="262"/>
      <c r="Q27" s="39" t="s">
        <v>368</v>
      </c>
      <c r="R27" s="65" t="s">
        <v>278</v>
      </c>
    </row>
    <row r="28" spans="1:19" ht="152.25" customHeight="1" thickBot="1" x14ac:dyDescent="0.3">
      <c r="A28" s="302" t="s">
        <v>130</v>
      </c>
      <c r="B28" s="282" t="s">
        <v>131</v>
      </c>
      <c r="C28" s="322" t="s">
        <v>132</v>
      </c>
      <c r="D28" s="318" t="s">
        <v>16</v>
      </c>
      <c r="E28" s="314">
        <v>38200000</v>
      </c>
      <c r="F28" s="282"/>
      <c r="G28" s="290">
        <v>7600000</v>
      </c>
      <c r="H28" s="281"/>
      <c r="I28" s="290">
        <f t="shared" si="4"/>
        <v>7600000</v>
      </c>
      <c r="J28" s="727"/>
      <c r="K28" s="728"/>
      <c r="L28" s="282" t="s">
        <v>133</v>
      </c>
      <c r="M28" s="296"/>
      <c r="N28" s="296"/>
      <c r="O28" s="296"/>
      <c r="P28" s="296"/>
      <c r="Q28" s="296" t="s">
        <v>369</v>
      </c>
      <c r="R28" s="292" t="s">
        <v>278</v>
      </c>
      <c r="S28" s="421"/>
    </row>
    <row r="29" spans="1:19" ht="177" customHeight="1" thickBot="1" x14ac:dyDescent="0.3">
      <c r="A29" s="302" t="s">
        <v>134</v>
      </c>
      <c r="B29" s="281" t="s">
        <v>135</v>
      </c>
      <c r="C29" s="322" t="s">
        <v>136</v>
      </c>
      <c r="D29" s="318"/>
      <c r="E29" s="281" t="s">
        <v>126</v>
      </c>
      <c r="F29" s="282"/>
      <c r="G29" s="287"/>
      <c r="H29" s="282"/>
      <c r="I29" s="287">
        <f t="shared" si="4"/>
        <v>0</v>
      </c>
      <c r="J29" s="707"/>
      <c r="K29" s="708"/>
      <c r="L29" s="282"/>
      <c r="M29" s="543"/>
      <c r="N29" s="543"/>
      <c r="O29" s="543"/>
      <c r="P29" s="543"/>
      <c r="Q29" s="146" t="s">
        <v>370</v>
      </c>
      <c r="R29" s="292" t="s">
        <v>376</v>
      </c>
      <c r="S29" s="421"/>
    </row>
    <row r="30" spans="1:19" ht="95.25" customHeight="1" thickBot="1" x14ac:dyDescent="0.3">
      <c r="A30" s="36" t="s">
        <v>137</v>
      </c>
      <c r="B30" s="40" t="s">
        <v>138</v>
      </c>
      <c r="C30" s="320" t="s">
        <v>139</v>
      </c>
      <c r="D30" s="168"/>
      <c r="E30" s="39" t="s">
        <v>126</v>
      </c>
      <c r="F30" s="41"/>
      <c r="G30" s="42"/>
      <c r="H30" s="41"/>
      <c r="I30" s="42">
        <f t="shared" si="4"/>
        <v>0</v>
      </c>
      <c r="J30" s="600"/>
      <c r="K30" s="601"/>
      <c r="L30" s="41"/>
      <c r="M30" s="539"/>
      <c r="N30" s="539"/>
      <c r="O30" s="539"/>
      <c r="P30" s="539"/>
      <c r="Q30" s="422" t="s">
        <v>371</v>
      </c>
      <c r="R30" s="65" t="s">
        <v>377</v>
      </c>
      <c r="S30" s="421"/>
    </row>
    <row r="31" spans="1:19" ht="95.25" customHeight="1" thickBot="1" x14ac:dyDescent="0.3">
      <c r="A31" s="14" t="s">
        <v>140</v>
      </c>
      <c r="B31" s="37" t="s">
        <v>141</v>
      </c>
      <c r="C31" s="322" t="s">
        <v>315</v>
      </c>
      <c r="D31" s="173" t="s">
        <v>79</v>
      </c>
      <c r="E31" s="37" t="s">
        <v>316</v>
      </c>
      <c r="F31" s="38">
        <v>2500000</v>
      </c>
      <c r="G31" s="37"/>
      <c r="H31" s="37"/>
      <c r="I31" s="38">
        <f>SUM(F31:H31)</f>
        <v>2500000</v>
      </c>
      <c r="J31" s="707"/>
      <c r="K31" s="708"/>
      <c r="L31" s="37"/>
      <c r="M31" s="543"/>
      <c r="N31" s="563">
        <v>4875471</v>
      </c>
      <c r="O31" s="543"/>
      <c r="P31" s="543"/>
      <c r="Q31" s="37" t="s">
        <v>371</v>
      </c>
      <c r="R31" s="66" t="s">
        <v>376</v>
      </c>
    </row>
    <row r="32" spans="1:19" ht="21.75" thickBot="1" x14ac:dyDescent="0.3">
      <c r="A32" s="36"/>
      <c r="B32" s="43" t="s">
        <v>143</v>
      </c>
      <c r="C32" s="256"/>
      <c r="D32" s="168"/>
      <c r="E32" s="160">
        <f>SUM(E25:E31)</f>
        <v>46350000</v>
      </c>
      <c r="F32" s="104">
        <f>SUM(F25:F31)</f>
        <v>2500000</v>
      </c>
      <c r="G32" s="104">
        <f>SUM(G25:G31)</f>
        <v>15750000</v>
      </c>
      <c r="H32" s="104">
        <f>SUM(H25:H31)</f>
        <v>0</v>
      </c>
      <c r="I32" s="104">
        <f>SUM(I25:I31)</f>
        <v>18250000</v>
      </c>
      <c r="J32" s="689"/>
      <c r="K32" s="690"/>
      <c r="L32" s="45"/>
      <c r="M32" s="160">
        <f t="shared" ref="M32:P32" si="5">SUM(M25:M31)</f>
        <v>0</v>
      </c>
      <c r="N32" s="160">
        <f t="shared" si="5"/>
        <v>5498801</v>
      </c>
      <c r="O32" s="160">
        <f t="shared" si="5"/>
        <v>0</v>
      </c>
      <c r="P32" s="160">
        <f t="shared" si="5"/>
        <v>0</v>
      </c>
      <c r="Q32" s="45"/>
      <c r="R32" s="65"/>
    </row>
    <row r="33" spans="1:19" ht="33.75" customHeight="1" thickBot="1" x14ac:dyDescent="0.3">
      <c r="A33" s="14"/>
      <c r="B33" s="725" t="s">
        <v>276</v>
      </c>
      <c r="C33" s="726"/>
      <c r="D33" s="232"/>
      <c r="E33" s="233"/>
      <c r="F33" s="234"/>
      <c r="G33" s="234"/>
      <c r="H33" s="234"/>
      <c r="I33" s="234"/>
      <c r="J33" s="723"/>
      <c r="K33" s="724"/>
      <c r="L33" s="234"/>
      <c r="M33" s="234"/>
      <c r="N33" s="234"/>
      <c r="O33" s="234"/>
      <c r="P33" s="234"/>
      <c r="Q33" s="235"/>
      <c r="R33" s="236"/>
    </row>
    <row r="34" spans="1:19" ht="120" customHeight="1" thickBot="1" x14ac:dyDescent="0.3">
      <c r="A34" s="36" t="s">
        <v>144</v>
      </c>
      <c r="B34" s="377" t="s">
        <v>145</v>
      </c>
      <c r="C34" s="300" t="s">
        <v>146</v>
      </c>
      <c r="D34" s="167" t="s">
        <v>79</v>
      </c>
      <c r="E34" s="161">
        <v>1200000</v>
      </c>
      <c r="F34" s="161">
        <v>1200000</v>
      </c>
      <c r="G34" s="262"/>
      <c r="H34" s="262"/>
      <c r="I34" s="161">
        <f>SUM(F34:H34)</f>
        <v>1200000</v>
      </c>
      <c r="J34" s="383"/>
      <c r="K34" s="257"/>
      <c r="L34" s="39"/>
      <c r="M34" s="542"/>
      <c r="N34" s="557">
        <v>444103</v>
      </c>
      <c r="O34" s="542"/>
      <c r="P34" s="542"/>
      <c r="Q34" s="321" t="s">
        <v>342</v>
      </c>
      <c r="R34" s="293" t="s">
        <v>282</v>
      </c>
      <c r="S34" s="421"/>
    </row>
    <row r="35" spans="1:19" ht="38.25" customHeight="1" thickBot="1" x14ac:dyDescent="0.3">
      <c r="A35" s="5"/>
      <c r="B35" s="638" t="s">
        <v>147</v>
      </c>
      <c r="C35" s="639"/>
      <c r="D35" s="326"/>
      <c r="E35" s="237"/>
      <c r="F35" s="237"/>
      <c r="G35" s="237"/>
      <c r="H35" s="237"/>
      <c r="I35" s="237"/>
      <c r="J35" s="721"/>
      <c r="K35" s="722"/>
      <c r="L35" s="230"/>
      <c r="M35" s="540"/>
      <c r="N35" s="540"/>
      <c r="O35" s="540"/>
      <c r="P35" s="540"/>
      <c r="Q35" s="230"/>
      <c r="R35" s="231"/>
    </row>
    <row r="36" spans="1:19" ht="74.25" customHeight="1" thickBot="1" x14ac:dyDescent="0.3">
      <c r="A36" s="36" t="s">
        <v>148</v>
      </c>
      <c r="B36" s="377" t="s">
        <v>145</v>
      </c>
      <c r="C36" s="300" t="s">
        <v>146</v>
      </c>
      <c r="D36" s="167" t="s">
        <v>16</v>
      </c>
      <c r="E36" s="161">
        <v>1340000</v>
      </c>
      <c r="F36" s="161">
        <v>1340000</v>
      </c>
      <c r="G36" s="262"/>
      <c r="H36" s="262"/>
      <c r="I36" s="161">
        <f>SUM(F36:H36)</f>
        <v>1340000</v>
      </c>
      <c r="J36" s="384"/>
      <c r="K36" s="321"/>
      <c r="L36" s="262"/>
      <c r="M36" s="558"/>
      <c r="N36" s="561">
        <v>186835</v>
      </c>
      <c r="O36" s="561">
        <v>18436</v>
      </c>
      <c r="P36" s="558"/>
      <c r="Q36" s="321" t="s">
        <v>372</v>
      </c>
      <c r="R36" s="64" t="s">
        <v>282</v>
      </c>
      <c r="S36" s="421"/>
    </row>
    <row r="37" spans="1:19" ht="24" customHeight="1" thickBot="1" x14ac:dyDescent="0.3">
      <c r="A37" s="5"/>
      <c r="B37" s="719" t="s">
        <v>149</v>
      </c>
      <c r="C37" s="720"/>
      <c r="D37" s="326"/>
      <c r="E37" s="237"/>
      <c r="F37" s="237"/>
      <c r="G37" s="237"/>
      <c r="H37" s="237"/>
      <c r="I37" s="237"/>
      <c r="J37" s="721"/>
      <c r="K37" s="722"/>
      <c r="L37" s="230"/>
      <c r="M37" s="540"/>
      <c r="N37" s="540"/>
      <c r="O37" s="540"/>
      <c r="P37" s="540"/>
      <c r="Q37" s="230"/>
      <c r="R37" s="325"/>
    </row>
    <row r="38" spans="1:19" ht="70.5" customHeight="1" thickBot="1" x14ac:dyDescent="0.3">
      <c r="A38" s="5" t="s">
        <v>150</v>
      </c>
      <c r="B38" s="6" t="s">
        <v>151</v>
      </c>
      <c r="C38" s="300"/>
      <c r="D38" s="167"/>
      <c r="E38" s="161">
        <v>1870000</v>
      </c>
      <c r="F38" s="26"/>
      <c r="G38" s="26">
        <v>1870000</v>
      </c>
      <c r="H38" s="24"/>
      <c r="I38" s="26">
        <f>SUM(F38:H38)</f>
        <v>1870000</v>
      </c>
      <c r="J38" s="600"/>
      <c r="K38" s="601"/>
      <c r="L38" s="24"/>
      <c r="M38" s="541"/>
      <c r="N38" s="541"/>
      <c r="O38" s="541"/>
      <c r="P38" s="541"/>
      <c r="Q38" s="24" t="s">
        <v>373</v>
      </c>
      <c r="R38" s="64" t="s">
        <v>376</v>
      </c>
      <c r="S38" s="421"/>
    </row>
    <row r="39" spans="1:19" ht="15.75" thickBot="1" x14ac:dyDescent="0.3">
      <c r="A39" s="98"/>
      <c r="B39" s="99"/>
      <c r="C39" s="103"/>
      <c r="D39" s="167"/>
      <c r="E39" s="105"/>
      <c r="F39" s="105"/>
      <c r="G39" s="105"/>
      <c r="H39" s="100"/>
      <c r="I39" s="105"/>
      <c r="J39" s="101"/>
      <c r="K39" s="102"/>
      <c r="L39" s="100"/>
      <c r="M39" s="541"/>
      <c r="N39" s="541"/>
      <c r="O39" s="541"/>
      <c r="P39" s="541"/>
      <c r="Q39" s="100"/>
      <c r="R39" s="64"/>
    </row>
    <row r="40" spans="1:19" ht="39.75" customHeight="1" thickBot="1" x14ac:dyDescent="0.3">
      <c r="A40" s="5"/>
      <c r="B40" s="30" t="s">
        <v>152</v>
      </c>
      <c r="C40" s="256"/>
      <c r="D40" s="168"/>
      <c r="E40" s="160">
        <f>SUM(E34:E38)</f>
        <v>4410000</v>
      </c>
      <c r="F40" s="23">
        <f t="shared" ref="F40:I40" si="6">SUM(F34:F38)</f>
        <v>2540000</v>
      </c>
      <c r="G40" s="23">
        <f t="shared" si="6"/>
        <v>1870000</v>
      </c>
      <c r="H40" s="23">
        <f t="shared" si="6"/>
        <v>0</v>
      </c>
      <c r="I40" s="23">
        <f t="shared" si="6"/>
        <v>4410000</v>
      </c>
      <c r="J40" s="610">
        <f>SUM(J36,J34)</f>
        <v>0</v>
      </c>
      <c r="K40" s="611"/>
      <c r="L40" s="29"/>
      <c r="M40" s="23">
        <f t="shared" ref="M40:P40" si="7">SUM(M34:M38)</f>
        <v>0</v>
      </c>
      <c r="N40" s="23">
        <f t="shared" si="7"/>
        <v>630938</v>
      </c>
      <c r="O40" s="23">
        <f t="shared" si="7"/>
        <v>18436</v>
      </c>
      <c r="P40" s="23">
        <f t="shared" si="7"/>
        <v>0</v>
      </c>
      <c r="Q40" s="29"/>
      <c r="R40" s="64"/>
    </row>
    <row r="41" spans="1:19" ht="37.5" customHeight="1" thickBot="1" x14ac:dyDescent="0.3">
      <c r="A41" s="5"/>
      <c r="B41" s="400" t="s">
        <v>349</v>
      </c>
      <c r="C41" s="256"/>
      <c r="D41" s="168"/>
      <c r="E41" s="121">
        <f>SUM(E40,E32,E23)</f>
        <v>72660000</v>
      </c>
      <c r="F41" s="23">
        <f>SUM(F40,F32,F23)</f>
        <v>5040000</v>
      </c>
      <c r="G41" s="23">
        <f>SUM(G40,G32,G23)</f>
        <v>42900000</v>
      </c>
      <c r="H41" s="23">
        <f>SUM(H40,H32,H23)</f>
        <v>0</v>
      </c>
      <c r="I41" s="23">
        <f>SUM(I40,I32,I23)</f>
        <v>47940000</v>
      </c>
      <c r="J41" s="610">
        <f>SUM(J40,J23, J32)</f>
        <v>20000</v>
      </c>
      <c r="K41" s="611"/>
      <c r="L41" s="29"/>
      <c r="M41" s="23">
        <f t="shared" ref="M41:P41" si="8">SUM(M40,M32,M23)</f>
        <v>0</v>
      </c>
      <c r="N41" s="23">
        <f t="shared" si="8"/>
        <v>10639832</v>
      </c>
      <c r="O41" s="23">
        <f t="shared" si="8"/>
        <v>18436</v>
      </c>
      <c r="P41" s="23">
        <f t="shared" si="8"/>
        <v>0</v>
      </c>
      <c r="Q41" s="29"/>
      <c r="R41" s="64"/>
    </row>
  </sheetData>
  <autoFilter ref="A1:S38">
    <filterColumn colId="5" showButton="0"/>
    <filterColumn colId="6" showButton="0"/>
    <filterColumn colId="9" showButton="0"/>
    <filterColumn colId="10" showButton="0"/>
  </autoFilter>
  <mergeCells count="46">
    <mergeCell ref="J41:K41"/>
    <mergeCell ref="I1:I2"/>
    <mergeCell ref="J1:L1"/>
    <mergeCell ref="J38:K38"/>
    <mergeCell ref="J40:K40"/>
    <mergeCell ref="J32:K32"/>
    <mergeCell ref="J29:K29"/>
    <mergeCell ref="J31:K31"/>
    <mergeCell ref="J30:K30"/>
    <mergeCell ref="J26:K26"/>
    <mergeCell ref="J23:K23"/>
    <mergeCell ref="J8:K8"/>
    <mergeCell ref="J4:K4"/>
    <mergeCell ref="J28:K28"/>
    <mergeCell ref="J27:K27"/>
    <mergeCell ref="J25:K25"/>
    <mergeCell ref="B37:C37"/>
    <mergeCell ref="J37:K37"/>
    <mergeCell ref="B35:C35"/>
    <mergeCell ref="J35:K35"/>
    <mergeCell ref="J33:K33"/>
    <mergeCell ref="B33:C33"/>
    <mergeCell ref="R1:R2"/>
    <mergeCell ref="J2:K2"/>
    <mergeCell ref="A15:A22"/>
    <mergeCell ref="B15:B22"/>
    <mergeCell ref="B3:R3"/>
    <mergeCell ref="J12:K12"/>
    <mergeCell ref="R15:R22"/>
    <mergeCell ref="J5:K5"/>
    <mergeCell ref="B4:C4"/>
    <mergeCell ref="J7:K7"/>
    <mergeCell ref="A1:A2"/>
    <mergeCell ref="B1:B2"/>
    <mergeCell ref="B24:C24"/>
    <mergeCell ref="J24:L24"/>
    <mergeCell ref="J14:K14"/>
    <mergeCell ref="J13:K13"/>
    <mergeCell ref="Q1:Q2"/>
    <mergeCell ref="C1:C2"/>
    <mergeCell ref="D1:D2"/>
    <mergeCell ref="E1:E2"/>
    <mergeCell ref="F1:H1"/>
    <mergeCell ref="J9:K9"/>
    <mergeCell ref="J11:K11"/>
    <mergeCell ref="M1:P1"/>
  </mergeCells>
  <printOptions horizontalCentered="1"/>
  <pageMargins left="0.27559055118110237" right="0.23622047244094491" top="0.47244094488188981" bottom="0.51181102362204722" header="0.19685039370078741" footer="0.19685039370078741"/>
  <pageSetup paperSize="8" scale="49" orientation="landscape" r:id="rId1"/>
  <headerFooter>
    <oddFooter>&amp;L&amp;F&amp;CSheet &amp;P of &amp;N&amp;R&amp;A</oddFooter>
  </headerFooter>
  <ignoredErrors>
    <ignoredError sqref="I38 I36 I34 I27:I28 I5 I7 I9 I12:I14 I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11"/>
  <sheetViews>
    <sheetView zoomScale="90" zoomScaleNormal="90" workbookViewId="0">
      <pane ySplit="1" topLeftCell="A2" activePane="bottomLeft" state="frozen"/>
      <selection pane="bottomLeft" activeCell="I4" sqref="I4"/>
    </sheetView>
  </sheetViews>
  <sheetFormatPr defaultRowHeight="15" x14ac:dyDescent="0.25"/>
  <cols>
    <col min="2" max="2" width="21" customWidth="1"/>
    <col min="3" max="3" width="26" customWidth="1"/>
    <col min="4" max="4" width="5.85546875" customWidth="1"/>
    <col min="5" max="5" width="12.42578125" customWidth="1"/>
    <col min="6" max="6" width="12" customWidth="1"/>
    <col min="7" max="7" width="13.42578125" customWidth="1"/>
    <col min="8" max="8" width="9.140625" customWidth="1"/>
    <col min="9" max="9" width="12.7109375" customWidth="1"/>
    <col min="10" max="10" width="13.140625" customWidth="1"/>
    <col min="11" max="11" width="10.42578125" customWidth="1"/>
    <col min="12" max="12" width="15.5703125" customWidth="1"/>
    <col min="13" max="13" width="105.28515625" bestFit="1" customWidth="1"/>
    <col min="14" max="14" width="21.5703125" bestFit="1" customWidth="1"/>
  </cols>
  <sheetData>
    <row r="1" spans="1:14" ht="45" customHeight="1" thickBot="1" x14ac:dyDescent="0.3">
      <c r="A1" s="676"/>
      <c r="B1" s="735" t="s">
        <v>0</v>
      </c>
      <c r="C1" s="580" t="s">
        <v>1</v>
      </c>
      <c r="D1" s="680" t="s">
        <v>2</v>
      </c>
      <c r="E1" s="576" t="s">
        <v>3</v>
      </c>
      <c r="F1" s="585" t="s">
        <v>4</v>
      </c>
      <c r="G1" s="586"/>
      <c r="H1" s="587"/>
      <c r="I1" s="576" t="s">
        <v>5</v>
      </c>
      <c r="J1" s="580" t="s">
        <v>6</v>
      </c>
      <c r="K1" s="581"/>
      <c r="L1" s="582"/>
      <c r="M1" s="669" t="s">
        <v>361</v>
      </c>
      <c r="N1" s="672" t="s">
        <v>275</v>
      </c>
    </row>
    <row r="2" spans="1:14" ht="59.25" customHeight="1" thickBot="1" x14ac:dyDescent="0.3">
      <c r="A2" s="677"/>
      <c r="B2" s="736"/>
      <c r="C2" s="679"/>
      <c r="D2" s="681"/>
      <c r="E2" s="678"/>
      <c r="F2" s="474" t="s">
        <v>8</v>
      </c>
      <c r="G2" s="474" t="s">
        <v>9</v>
      </c>
      <c r="H2" s="474" t="s">
        <v>10</v>
      </c>
      <c r="I2" s="678"/>
      <c r="J2" s="580" t="s">
        <v>325</v>
      </c>
      <c r="K2" s="582"/>
      <c r="L2" s="199" t="s">
        <v>326</v>
      </c>
      <c r="M2" s="670"/>
      <c r="N2" s="673"/>
    </row>
    <row r="3" spans="1:14" ht="98.25" customHeight="1" thickBot="1" x14ac:dyDescent="0.3">
      <c r="A3" s="36" t="s">
        <v>83</v>
      </c>
      <c r="B3" s="377" t="s">
        <v>84</v>
      </c>
      <c r="C3" s="300" t="s">
        <v>85</v>
      </c>
      <c r="D3" s="378" t="s">
        <v>16</v>
      </c>
      <c r="E3" s="161">
        <f>Education!E5</f>
        <v>3500000</v>
      </c>
      <c r="F3" s="161">
        <f>Education!F5</f>
        <v>0</v>
      </c>
      <c r="G3" s="161">
        <f>Education!G5</f>
        <v>3500000</v>
      </c>
      <c r="H3" s="161">
        <f>Education!H5</f>
        <v>0</v>
      </c>
      <c r="I3" s="161">
        <f>Education!I5</f>
        <v>3500000</v>
      </c>
      <c r="J3" s="600" t="s">
        <v>86</v>
      </c>
      <c r="K3" s="601"/>
      <c r="L3" s="262"/>
      <c r="M3" s="444" t="s">
        <v>362</v>
      </c>
      <c r="N3" s="65" t="s">
        <v>281</v>
      </c>
    </row>
    <row r="4" spans="1:14" ht="84.75" thickBot="1" x14ac:dyDescent="0.3">
      <c r="A4" s="457" t="s">
        <v>97</v>
      </c>
      <c r="B4" s="459" t="s">
        <v>84</v>
      </c>
      <c r="C4" s="430" t="s">
        <v>98</v>
      </c>
      <c r="D4" s="431" t="s">
        <v>16</v>
      </c>
      <c r="E4" s="414">
        <f>Education!E9</f>
        <v>6000000</v>
      </c>
      <c r="F4" s="414">
        <f>Education!F9</f>
        <v>0</v>
      </c>
      <c r="G4" s="414">
        <f>Education!G9</f>
        <v>6000000</v>
      </c>
      <c r="H4" s="414">
        <f>Education!H9</f>
        <v>0</v>
      </c>
      <c r="I4" s="414">
        <f>Education!I9</f>
        <v>6000000</v>
      </c>
      <c r="J4" s="707"/>
      <c r="K4" s="708"/>
      <c r="L4" s="296" t="s">
        <v>90</v>
      </c>
      <c r="M4" s="39" t="s">
        <v>375</v>
      </c>
      <c r="N4" s="418" t="s">
        <v>278</v>
      </c>
    </row>
    <row r="5" spans="1:14" ht="105.75" thickBot="1" x14ac:dyDescent="0.3">
      <c r="A5" s="311" t="s">
        <v>99</v>
      </c>
      <c r="B5" s="312" t="s">
        <v>100</v>
      </c>
      <c r="C5" s="285" t="s">
        <v>330</v>
      </c>
      <c r="D5" s="431"/>
      <c r="E5" s="482">
        <f>Education!E10</f>
        <v>0</v>
      </c>
      <c r="F5" s="482">
        <f>Education!F10</f>
        <v>0</v>
      </c>
      <c r="G5" s="482">
        <f>Education!G10</f>
        <v>0</v>
      </c>
      <c r="H5" s="482">
        <f>Education!H10</f>
        <v>0</v>
      </c>
      <c r="I5" s="482">
        <f>Education!I10</f>
        <v>0</v>
      </c>
      <c r="J5" s="455"/>
      <c r="K5" s="456"/>
      <c r="L5" s="461"/>
      <c r="M5" s="323" t="s">
        <v>363</v>
      </c>
      <c r="N5" s="418" t="s">
        <v>278</v>
      </c>
    </row>
    <row r="6" spans="1:14" ht="32.25" thickBot="1" x14ac:dyDescent="0.3">
      <c r="A6" s="36" t="s">
        <v>104</v>
      </c>
      <c r="B6" s="134" t="s">
        <v>105</v>
      </c>
      <c r="C6" s="300" t="s">
        <v>106</v>
      </c>
      <c r="D6" s="167" t="s">
        <v>16</v>
      </c>
      <c r="E6" s="172">
        <f>Education!E12</f>
        <v>1500000</v>
      </c>
      <c r="F6" s="172">
        <f>Education!F12</f>
        <v>0</v>
      </c>
      <c r="G6" s="172">
        <f>Education!G12</f>
        <v>1500000</v>
      </c>
      <c r="H6" s="172">
        <f>Education!H12</f>
        <v>0</v>
      </c>
      <c r="I6" s="172">
        <f>Education!I12</f>
        <v>1500000</v>
      </c>
      <c r="J6" s="600"/>
      <c r="K6" s="601"/>
      <c r="L6" s="444"/>
      <c r="M6" s="444" t="s">
        <v>358</v>
      </c>
      <c r="N6" s="65" t="s">
        <v>278</v>
      </c>
    </row>
    <row r="7" spans="1:14" ht="32.25" thickBot="1" x14ac:dyDescent="0.3">
      <c r="A7" s="457" t="s">
        <v>107</v>
      </c>
      <c r="B7" s="459" t="s">
        <v>108</v>
      </c>
      <c r="C7" s="459" t="s">
        <v>109</v>
      </c>
      <c r="D7" s="376" t="s">
        <v>16</v>
      </c>
      <c r="E7" s="432">
        <f>Education!E13</f>
        <v>500000</v>
      </c>
      <c r="F7" s="432">
        <f>Education!F13</f>
        <v>0</v>
      </c>
      <c r="G7" s="432">
        <f>Education!G13</f>
        <v>480000</v>
      </c>
      <c r="H7" s="432">
        <f>Education!H13</f>
        <v>0</v>
      </c>
      <c r="I7" s="432">
        <f>Education!I13</f>
        <v>480000</v>
      </c>
      <c r="J7" s="536">
        <f>Education!J13</f>
        <v>20000</v>
      </c>
      <c r="K7" s="532"/>
      <c r="L7" s="410"/>
      <c r="M7" s="323" t="s">
        <v>359</v>
      </c>
      <c r="N7" s="418" t="s">
        <v>278</v>
      </c>
    </row>
    <row r="8" spans="1:14" ht="15.75" thickBot="1" x14ac:dyDescent="0.3">
      <c r="A8" s="457" t="s">
        <v>127</v>
      </c>
      <c r="B8" s="461" t="s">
        <v>128</v>
      </c>
      <c r="C8" s="455" t="s">
        <v>129</v>
      </c>
      <c r="D8" s="318" t="s">
        <v>16</v>
      </c>
      <c r="E8" s="432">
        <f>Education!E27</f>
        <v>8150000</v>
      </c>
      <c r="F8" s="432">
        <f>Education!F27</f>
        <v>0</v>
      </c>
      <c r="G8" s="432">
        <f>Education!G27</f>
        <v>8150000</v>
      </c>
      <c r="H8" s="432">
        <f>Education!H27</f>
        <v>0</v>
      </c>
      <c r="I8" s="432">
        <f>Education!I27</f>
        <v>8150000</v>
      </c>
      <c r="J8" s="707"/>
      <c r="K8" s="708"/>
      <c r="L8" s="461"/>
      <c r="M8" s="39" t="s">
        <v>368</v>
      </c>
      <c r="N8" s="65" t="s">
        <v>278</v>
      </c>
    </row>
    <row r="9" spans="1:14" ht="63.75" thickBot="1" x14ac:dyDescent="0.3">
      <c r="A9" s="36" t="s">
        <v>130</v>
      </c>
      <c r="B9" s="262" t="s">
        <v>131</v>
      </c>
      <c r="C9" s="473" t="s">
        <v>132</v>
      </c>
      <c r="D9" s="168" t="s">
        <v>16</v>
      </c>
      <c r="E9" s="161">
        <f>Education!E28</f>
        <v>38200000</v>
      </c>
      <c r="F9" s="161">
        <f>Education!F28</f>
        <v>0</v>
      </c>
      <c r="G9" s="161">
        <f>Education!G28</f>
        <v>7600000</v>
      </c>
      <c r="H9" s="161">
        <f>Education!H28</f>
        <v>0</v>
      </c>
      <c r="I9" s="161">
        <f>Education!I28</f>
        <v>7600000</v>
      </c>
      <c r="J9" s="689"/>
      <c r="K9" s="690"/>
      <c r="L9" s="262" t="s">
        <v>133</v>
      </c>
      <c r="M9" s="466" t="s">
        <v>369</v>
      </c>
      <c r="N9" s="65" t="s">
        <v>278</v>
      </c>
    </row>
    <row r="10" spans="1:14" ht="21.75" thickBot="1" x14ac:dyDescent="0.3">
      <c r="A10" s="458"/>
      <c r="B10" s="30" t="s">
        <v>152</v>
      </c>
      <c r="C10" s="467"/>
      <c r="D10" s="330"/>
      <c r="E10" s="158">
        <f>Education!E40</f>
        <v>4410000</v>
      </c>
      <c r="F10" s="158">
        <f>Education!F40</f>
        <v>2540000</v>
      </c>
      <c r="G10" s="158">
        <f>Education!G40</f>
        <v>1870000</v>
      </c>
      <c r="H10" s="158">
        <f>Education!H40</f>
        <v>0</v>
      </c>
      <c r="I10" s="158">
        <f>Education!I40</f>
        <v>4410000</v>
      </c>
      <c r="J10" s="385">
        <f>Education!J40</f>
        <v>0</v>
      </c>
      <c r="K10" s="533"/>
      <c r="L10" s="29"/>
      <c r="M10" s="29"/>
      <c r="N10" s="470"/>
    </row>
    <row r="11" spans="1:14" ht="25.9" customHeight="1" thickBot="1" x14ac:dyDescent="0.3">
      <c r="A11" s="458"/>
      <c r="B11" s="96"/>
      <c r="C11" s="733" t="s">
        <v>384</v>
      </c>
      <c r="D11" s="734"/>
      <c r="E11" s="158">
        <f t="shared" ref="E11:J11" si="0">SUM(E3:E10)</f>
        <v>62260000</v>
      </c>
      <c r="F11" s="158">
        <f t="shared" si="0"/>
        <v>2540000</v>
      </c>
      <c r="G11" s="158">
        <f t="shared" si="0"/>
        <v>29100000</v>
      </c>
      <c r="H11" s="158">
        <f t="shared" si="0"/>
        <v>0</v>
      </c>
      <c r="I11" s="158">
        <f t="shared" si="0"/>
        <v>31640000</v>
      </c>
      <c r="J11" s="385">
        <f t="shared" si="0"/>
        <v>20000</v>
      </c>
      <c r="K11" s="533"/>
      <c r="L11" s="29"/>
      <c r="M11" s="29"/>
      <c r="N11" s="64"/>
    </row>
  </sheetData>
  <mergeCells count="17">
    <mergeCell ref="A1:A2"/>
    <mergeCell ref="B1:B2"/>
    <mergeCell ref="C1:C2"/>
    <mergeCell ref="D1:D2"/>
    <mergeCell ref="E1:E2"/>
    <mergeCell ref="I1:I2"/>
    <mergeCell ref="M1:M2"/>
    <mergeCell ref="N1:N2"/>
    <mergeCell ref="J2:K2"/>
    <mergeCell ref="C11:D11"/>
    <mergeCell ref="F1:H1"/>
    <mergeCell ref="J1:L1"/>
    <mergeCell ref="J3:K3"/>
    <mergeCell ref="J4:K4"/>
    <mergeCell ref="J6:K6"/>
    <mergeCell ref="J8:K8"/>
    <mergeCell ref="J9:K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5"/>
  <sheetViews>
    <sheetView topLeftCell="B1" zoomScale="90" zoomScaleNormal="90" workbookViewId="0">
      <pane ySplit="2" topLeftCell="A21" activePane="bottomLeft" state="frozen"/>
      <selection pane="bottomLeft" activeCell="I5" sqref="I5"/>
    </sheetView>
  </sheetViews>
  <sheetFormatPr defaultRowHeight="15" x14ac:dyDescent="0.25"/>
  <cols>
    <col min="2" max="2" width="15" customWidth="1"/>
    <col min="3" max="3" width="25.7109375" customWidth="1"/>
    <col min="4" max="4" width="5.140625" style="166" customWidth="1"/>
    <col min="5" max="5" width="12.85546875" customWidth="1"/>
    <col min="6" max="6" width="12.5703125" customWidth="1"/>
    <col min="7" max="7" width="11.7109375" customWidth="1"/>
    <col min="9" max="9" width="12.7109375" customWidth="1"/>
    <col min="10" max="10" width="13.140625" customWidth="1"/>
    <col min="12" max="12" width="12.5703125" customWidth="1"/>
    <col min="13" max="13" width="29.140625" customWidth="1"/>
    <col min="14" max="14" width="21.5703125" bestFit="1" customWidth="1"/>
  </cols>
  <sheetData>
    <row r="1" spans="1:14" ht="45" customHeight="1" thickBot="1" x14ac:dyDescent="0.3">
      <c r="A1" s="676"/>
      <c r="B1" s="576" t="s">
        <v>0</v>
      </c>
      <c r="C1" s="580" t="s">
        <v>1</v>
      </c>
      <c r="D1" s="680" t="s">
        <v>2</v>
      </c>
      <c r="E1" s="578" t="s">
        <v>3</v>
      </c>
      <c r="F1" s="585" t="s">
        <v>4</v>
      </c>
      <c r="G1" s="586"/>
      <c r="H1" s="587"/>
      <c r="I1" s="576" t="s">
        <v>5</v>
      </c>
      <c r="J1" s="583" t="s">
        <v>6</v>
      </c>
      <c r="K1" s="753"/>
      <c r="L1" s="584"/>
      <c r="M1" s="669" t="s">
        <v>7</v>
      </c>
      <c r="N1" s="672" t="s">
        <v>275</v>
      </c>
    </row>
    <row r="2" spans="1:14" ht="32.25" thickBot="1" x14ac:dyDescent="0.3">
      <c r="A2" s="748"/>
      <c r="B2" s="577"/>
      <c r="C2" s="749"/>
      <c r="D2" s="747"/>
      <c r="E2" s="579"/>
      <c r="F2" s="199" t="s">
        <v>8</v>
      </c>
      <c r="G2" s="199" t="s">
        <v>9</v>
      </c>
      <c r="H2" s="199" t="s">
        <v>10</v>
      </c>
      <c r="I2" s="577"/>
      <c r="J2" s="749" t="s">
        <v>325</v>
      </c>
      <c r="K2" s="752"/>
      <c r="L2" s="129" t="s">
        <v>326</v>
      </c>
      <c r="M2" s="750"/>
      <c r="N2" s="751"/>
    </row>
    <row r="3" spans="1:14" ht="60.75" customHeight="1" thickBot="1" x14ac:dyDescent="0.3">
      <c r="A3" s="13"/>
      <c r="B3" s="745" t="s">
        <v>153</v>
      </c>
      <c r="C3" s="746"/>
      <c r="D3" s="739"/>
      <c r="E3" s="740"/>
      <c r="F3" s="740"/>
      <c r="G3" s="740"/>
      <c r="H3" s="740"/>
      <c r="I3" s="740"/>
      <c r="J3" s="740"/>
      <c r="K3" s="740"/>
      <c r="L3" s="740"/>
      <c r="M3" s="741"/>
      <c r="N3" s="239"/>
    </row>
    <row r="4" spans="1:14" ht="141.75" customHeight="1" thickBot="1" x14ac:dyDescent="0.3">
      <c r="A4" s="302" t="s">
        <v>154</v>
      </c>
      <c r="B4" s="305" t="s">
        <v>155</v>
      </c>
      <c r="C4" s="284" t="s">
        <v>156</v>
      </c>
      <c r="D4" s="308" t="s">
        <v>16</v>
      </c>
      <c r="E4" s="314">
        <v>12000000</v>
      </c>
      <c r="F4" s="317"/>
      <c r="G4" s="298">
        <v>4000000</v>
      </c>
      <c r="H4" s="282"/>
      <c r="I4" s="429">
        <f>SUM(F4:H4)</f>
        <v>4000000</v>
      </c>
      <c r="J4" s="48"/>
      <c r="K4" s="49"/>
      <c r="L4" s="429">
        <v>4000000</v>
      </c>
      <c r="M4" s="262" t="s">
        <v>343</v>
      </c>
      <c r="N4" s="293" t="s">
        <v>278</v>
      </c>
    </row>
    <row r="5" spans="1:14" ht="194.25" customHeight="1" thickBot="1" x14ac:dyDescent="0.3">
      <c r="A5" s="424" t="s">
        <v>158</v>
      </c>
      <c r="B5" s="425" t="s">
        <v>155</v>
      </c>
      <c r="C5" s="430" t="s">
        <v>159</v>
      </c>
      <c r="D5" s="431" t="s">
        <v>79</v>
      </c>
      <c r="E5" s="432">
        <v>12000000</v>
      </c>
      <c r="F5" s="433">
        <v>4000000</v>
      </c>
      <c r="G5" s="429"/>
      <c r="H5" s="428"/>
      <c r="I5" s="429">
        <f>SUM(F5:H5)</f>
        <v>4000000</v>
      </c>
      <c r="J5" s="434">
        <v>4000000</v>
      </c>
      <c r="K5" s="427" t="s">
        <v>157</v>
      </c>
      <c r="L5" s="429">
        <v>4000000</v>
      </c>
      <c r="M5" s="31"/>
      <c r="N5" s="426" t="s">
        <v>278</v>
      </c>
    </row>
    <row r="6" spans="1:14" ht="106.5" customHeight="1" thickBot="1" x14ac:dyDescent="0.3">
      <c r="A6" s="36" t="s">
        <v>160</v>
      </c>
      <c r="B6" s="377" t="s">
        <v>161</v>
      </c>
      <c r="C6" s="300" t="s">
        <v>162</v>
      </c>
      <c r="D6" s="167"/>
      <c r="E6" s="161">
        <v>40000000</v>
      </c>
      <c r="F6" s="213">
        <v>8500000</v>
      </c>
      <c r="G6" s="176"/>
      <c r="H6" s="262"/>
      <c r="I6" s="213">
        <f>SUM(F6:H6)</f>
        <v>8500000</v>
      </c>
      <c r="J6" s="386">
        <v>8500000</v>
      </c>
      <c r="K6" s="336" t="s">
        <v>157</v>
      </c>
      <c r="L6" s="213">
        <v>23000000</v>
      </c>
      <c r="M6" s="257" t="s">
        <v>344</v>
      </c>
      <c r="N6" s="64" t="s">
        <v>278</v>
      </c>
    </row>
    <row r="7" spans="1:14" ht="42.75" customHeight="1" thickBot="1" x14ac:dyDescent="0.3">
      <c r="A7" s="5"/>
      <c r="B7" s="30" t="s">
        <v>163</v>
      </c>
      <c r="C7" s="310"/>
      <c r="D7" s="330"/>
      <c r="E7" s="160">
        <f t="shared" ref="E7:I7" si="0">SUM(E4:E6)</f>
        <v>64000000</v>
      </c>
      <c r="F7" s="23">
        <f t="shared" si="0"/>
        <v>12500000</v>
      </c>
      <c r="G7" s="23">
        <f t="shared" si="0"/>
        <v>4000000</v>
      </c>
      <c r="H7" s="23">
        <f t="shared" si="0"/>
        <v>0</v>
      </c>
      <c r="I7" s="23">
        <f t="shared" si="0"/>
        <v>16500000</v>
      </c>
      <c r="J7" s="385">
        <f>SUM(J4:J6)</f>
        <v>12500000</v>
      </c>
      <c r="K7" s="23"/>
      <c r="L7" s="160">
        <f>SUM(L4:L6)</f>
        <v>31000000</v>
      </c>
      <c r="M7" s="29"/>
      <c r="N7" s="294"/>
    </row>
    <row r="8" spans="1:14" ht="58.5" customHeight="1" thickBot="1" x14ac:dyDescent="0.3">
      <c r="A8" s="302"/>
      <c r="B8" s="725" t="s">
        <v>164</v>
      </c>
      <c r="C8" s="726"/>
      <c r="D8" s="742"/>
      <c r="E8" s="743"/>
      <c r="F8" s="743"/>
      <c r="G8" s="743"/>
      <c r="H8" s="743"/>
      <c r="I8" s="743"/>
      <c r="J8" s="743"/>
      <c r="K8" s="743"/>
      <c r="L8" s="744"/>
      <c r="M8" s="235"/>
      <c r="N8" s="324"/>
    </row>
    <row r="9" spans="1:14" ht="45.75" customHeight="1" thickBot="1" x14ac:dyDescent="0.3">
      <c r="A9" s="302" t="s">
        <v>165</v>
      </c>
      <c r="B9" s="282" t="s">
        <v>166</v>
      </c>
      <c r="C9" s="291" t="s">
        <v>167</v>
      </c>
      <c r="D9" s="318" t="s">
        <v>16</v>
      </c>
      <c r="E9" s="314">
        <v>2900000</v>
      </c>
      <c r="F9" s="282"/>
      <c r="G9" s="298">
        <v>2900000</v>
      </c>
      <c r="H9" s="282"/>
      <c r="I9" s="298">
        <f>SUM(F9:H9)</f>
        <v>2900000</v>
      </c>
      <c r="J9" s="727"/>
      <c r="K9" s="728"/>
      <c r="L9" s="287"/>
      <c r="M9" s="31" t="s">
        <v>168</v>
      </c>
      <c r="N9" s="293" t="s">
        <v>376</v>
      </c>
    </row>
    <row r="10" spans="1:14" ht="80.25" customHeight="1" thickBot="1" x14ac:dyDescent="0.3">
      <c r="A10" s="135" t="s">
        <v>169</v>
      </c>
      <c r="B10" s="130" t="s">
        <v>170</v>
      </c>
      <c r="C10" s="291" t="s">
        <v>171</v>
      </c>
      <c r="D10" s="173"/>
      <c r="E10" s="148">
        <v>115000</v>
      </c>
      <c r="F10" s="130"/>
      <c r="G10" s="148">
        <v>115000</v>
      </c>
      <c r="H10" s="130"/>
      <c r="I10" s="148">
        <f>SUM(F10:H10)</f>
        <v>115000</v>
      </c>
      <c r="J10" s="703"/>
      <c r="K10" s="704"/>
      <c r="L10" s="152"/>
      <c r="M10" s="130" t="s">
        <v>172</v>
      </c>
      <c r="N10" s="132" t="s">
        <v>278</v>
      </c>
    </row>
    <row r="11" spans="1:14" ht="52.5" customHeight="1" thickBot="1" x14ac:dyDescent="0.3">
      <c r="A11" s="36" t="s">
        <v>173</v>
      </c>
      <c r="B11" s="122" t="s">
        <v>174</v>
      </c>
      <c r="C11" s="256" t="s">
        <v>175</v>
      </c>
      <c r="D11" s="168" t="s">
        <v>16</v>
      </c>
      <c r="E11" s="161">
        <v>140000</v>
      </c>
      <c r="F11" s="122"/>
      <c r="G11" s="123">
        <v>126000</v>
      </c>
      <c r="H11" s="122"/>
      <c r="I11" s="123">
        <f>SUM(F11:H11)</f>
        <v>126000</v>
      </c>
      <c r="J11" s="608">
        <v>14000</v>
      </c>
      <c r="K11" s="609"/>
      <c r="L11" s="157"/>
      <c r="M11" s="157"/>
      <c r="N11" s="64" t="s">
        <v>286</v>
      </c>
    </row>
    <row r="12" spans="1:14" ht="48.75" customHeight="1" thickBot="1" x14ac:dyDescent="0.3">
      <c r="A12" s="5" t="s">
        <v>176</v>
      </c>
      <c r="B12" s="24" t="s">
        <v>177</v>
      </c>
      <c r="C12" s="256" t="s">
        <v>178</v>
      </c>
      <c r="D12" s="168" t="s">
        <v>16</v>
      </c>
      <c r="E12" s="109">
        <v>95000</v>
      </c>
      <c r="F12" s="24"/>
      <c r="G12" s="26">
        <v>73000</v>
      </c>
      <c r="H12" s="24"/>
      <c r="I12" s="26">
        <f>SUM(F12:H12)</f>
        <v>73000</v>
      </c>
      <c r="J12" s="608">
        <v>22000</v>
      </c>
      <c r="K12" s="609"/>
      <c r="L12" s="27"/>
      <c r="M12" s="27"/>
      <c r="N12" s="64" t="s">
        <v>286</v>
      </c>
    </row>
    <row r="13" spans="1:14" ht="36" customHeight="1" thickBot="1" x14ac:dyDescent="0.3">
      <c r="A13" s="5" t="s">
        <v>179</v>
      </c>
      <c r="B13" s="24" t="s">
        <v>180</v>
      </c>
      <c r="C13" s="256" t="s">
        <v>181</v>
      </c>
      <c r="D13" s="168" t="s">
        <v>16</v>
      </c>
      <c r="E13" s="109">
        <v>40000</v>
      </c>
      <c r="F13" s="24"/>
      <c r="G13" s="26">
        <v>40000</v>
      </c>
      <c r="H13" s="24"/>
      <c r="I13" s="26">
        <f>SUM(F13:H13)</f>
        <v>40000</v>
      </c>
      <c r="J13" s="689"/>
      <c r="K13" s="690"/>
      <c r="L13" s="27"/>
      <c r="M13" s="27"/>
      <c r="N13" s="64" t="s">
        <v>286</v>
      </c>
    </row>
    <row r="14" spans="1:14" ht="24" customHeight="1" thickBot="1" x14ac:dyDescent="0.3">
      <c r="A14" s="5" t="s">
        <v>182</v>
      </c>
      <c r="B14" s="24" t="s">
        <v>183</v>
      </c>
      <c r="C14" s="256" t="s">
        <v>184</v>
      </c>
      <c r="D14" s="168"/>
      <c r="E14" s="109">
        <v>400000</v>
      </c>
      <c r="F14" s="26">
        <v>400000</v>
      </c>
      <c r="G14" s="24"/>
      <c r="H14" s="24"/>
      <c r="I14" s="26">
        <f>SUM(F14:H14)</f>
        <v>400000</v>
      </c>
      <c r="J14" s="608"/>
      <c r="K14" s="609"/>
      <c r="L14" s="27"/>
      <c r="M14" s="27"/>
      <c r="N14" s="64" t="s">
        <v>286</v>
      </c>
    </row>
    <row r="15" spans="1:14" ht="32.25" customHeight="1" thickBot="1" x14ac:dyDescent="0.3">
      <c r="A15" s="5"/>
      <c r="B15" s="30" t="s">
        <v>185</v>
      </c>
      <c r="C15" s="256"/>
      <c r="D15" s="168"/>
      <c r="E15" s="162">
        <f>SUM(E9:E14)</f>
        <v>3690000</v>
      </c>
      <c r="F15" s="28">
        <f>SUM(F9:F14)</f>
        <v>400000</v>
      </c>
      <c r="G15" s="28">
        <f>SUM(G9:G14)</f>
        <v>3254000</v>
      </c>
      <c r="H15" s="28">
        <f>SUM(H9:H14)</f>
        <v>0</v>
      </c>
      <c r="I15" s="28">
        <f>SUM(I9:I14)</f>
        <v>3654000</v>
      </c>
      <c r="J15" s="610">
        <f>SUM(J9:K14)</f>
        <v>36000</v>
      </c>
      <c r="K15" s="611"/>
      <c r="L15" s="29"/>
      <c r="M15" s="29"/>
      <c r="N15" s="64"/>
    </row>
    <row r="16" spans="1:14" ht="42" customHeight="1" thickBot="1" x14ac:dyDescent="0.3">
      <c r="A16" s="5"/>
      <c r="B16" s="400" t="s">
        <v>350</v>
      </c>
      <c r="C16" s="256"/>
      <c r="D16" s="168"/>
      <c r="E16" s="121">
        <f>SUM(E15,E7)</f>
        <v>67690000</v>
      </c>
      <c r="F16" s="23">
        <f t="shared" ref="F16:J16" si="1">SUM(F15,F7)</f>
        <v>12900000</v>
      </c>
      <c r="G16" s="23">
        <f t="shared" si="1"/>
        <v>7254000</v>
      </c>
      <c r="H16" s="23">
        <f t="shared" si="1"/>
        <v>0</v>
      </c>
      <c r="I16" s="23">
        <f t="shared" si="1"/>
        <v>20154000</v>
      </c>
      <c r="J16" s="610">
        <f t="shared" si="1"/>
        <v>12536000</v>
      </c>
      <c r="K16" s="611"/>
      <c r="L16" s="23">
        <v>31000000</v>
      </c>
      <c r="M16" s="29"/>
      <c r="N16" s="64"/>
    </row>
    <row r="17" spans="1:14" ht="28.5" customHeight="1" thickBot="1" x14ac:dyDescent="0.3">
      <c r="A17" s="5"/>
      <c r="B17" s="598" t="s">
        <v>197</v>
      </c>
      <c r="C17" s="599"/>
      <c r="D17" s="229"/>
      <c r="E17" s="230"/>
      <c r="F17" s="230"/>
      <c r="G17" s="230"/>
      <c r="H17" s="230"/>
      <c r="I17" s="230"/>
      <c r="J17" s="700"/>
      <c r="K17" s="702"/>
      <c r="L17" s="230"/>
      <c r="M17" s="230"/>
      <c r="N17" s="231"/>
    </row>
    <row r="18" spans="1:14" ht="28.5" customHeight="1" thickBot="1" x14ac:dyDescent="0.3">
      <c r="A18" s="5" t="s">
        <v>198</v>
      </c>
      <c r="B18" s="6" t="s">
        <v>199</v>
      </c>
      <c r="C18" s="256" t="s">
        <v>200</v>
      </c>
      <c r="D18" s="168">
        <v>2</v>
      </c>
      <c r="E18" s="172">
        <v>500000</v>
      </c>
      <c r="F18" s="26">
        <v>500000</v>
      </c>
      <c r="G18" s="24"/>
      <c r="H18" s="24"/>
      <c r="I18" s="26">
        <f>SUM(F18:H18)</f>
        <v>500000</v>
      </c>
      <c r="J18" s="600"/>
      <c r="K18" s="601"/>
      <c r="L18" s="24"/>
      <c r="M18" s="24"/>
      <c r="N18" s="65"/>
    </row>
    <row r="19" spans="1:14" ht="57.75" customHeight="1" thickBot="1" x14ac:dyDescent="0.3">
      <c r="A19" s="8" t="s">
        <v>321</v>
      </c>
      <c r="B19" s="137" t="s">
        <v>201</v>
      </c>
      <c r="C19" s="291" t="s">
        <v>202</v>
      </c>
      <c r="D19" s="173">
        <v>1</v>
      </c>
      <c r="E19" s="149">
        <v>450000</v>
      </c>
      <c r="F19" s="130"/>
      <c r="G19" s="153">
        <v>450000</v>
      </c>
      <c r="H19" s="130"/>
      <c r="I19" s="153">
        <f>SUM(F19:H19)</f>
        <v>450000</v>
      </c>
      <c r="J19" s="707"/>
      <c r="K19" s="708"/>
      <c r="L19" s="130"/>
      <c r="M19" s="130"/>
      <c r="N19" s="131" t="s">
        <v>376</v>
      </c>
    </row>
    <row r="20" spans="1:14" ht="57.75" customHeight="1" thickBot="1" x14ac:dyDescent="0.3">
      <c r="A20" s="36" t="s">
        <v>322</v>
      </c>
      <c r="B20" s="137" t="s">
        <v>201</v>
      </c>
      <c r="C20" s="291" t="s">
        <v>203</v>
      </c>
      <c r="D20" s="173"/>
      <c r="E20" s="149">
        <v>450000</v>
      </c>
      <c r="F20" s="130"/>
      <c r="G20" s="153">
        <v>450000</v>
      </c>
      <c r="H20" s="130"/>
      <c r="I20" s="153">
        <f>SUM(F20:H20)</f>
        <v>450000</v>
      </c>
      <c r="J20" s="707"/>
      <c r="K20" s="708"/>
      <c r="L20" s="130"/>
      <c r="M20" s="130"/>
      <c r="N20" s="132" t="s">
        <v>376</v>
      </c>
    </row>
    <row r="21" spans="1:14" ht="57.75" customHeight="1" thickBot="1" x14ac:dyDescent="0.3">
      <c r="A21" s="8" t="s">
        <v>323</v>
      </c>
      <c r="B21" s="137" t="s">
        <v>201</v>
      </c>
      <c r="C21" s="291" t="s">
        <v>204</v>
      </c>
      <c r="D21" s="173"/>
      <c r="E21" s="149">
        <v>450000</v>
      </c>
      <c r="F21" s="130"/>
      <c r="G21" s="153">
        <v>450000</v>
      </c>
      <c r="H21" s="130"/>
      <c r="I21" s="153">
        <f>SUM(F21:H21)</f>
        <v>450000</v>
      </c>
      <c r="J21" s="707"/>
      <c r="K21" s="708"/>
      <c r="L21" s="130"/>
      <c r="M21" s="130"/>
      <c r="N21" s="132" t="s">
        <v>376</v>
      </c>
    </row>
    <row r="22" spans="1:14" ht="53.25" customHeight="1" thickBot="1" x14ac:dyDescent="0.3">
      <c r="A22" s="36" t="s">
        <v>205</v>
      </c>
      <c r="B22" s="200" t="s">
        <v>206</v>
      </c>
      <c r="C22" s="322" t="s">
        <v>207</v>
      </c>
      <c r="D22" s="173"/>
      <c r="E22" s="201"/>
      <c r="F22" s="164"/>
      <c r="G22" s="202"/>
      <c r="H22" s="164"/>
      <c r="I22" s="785">
        <f>SUM(F22:H22)</f>
        <v>0</v>
      </c>
      <c r="J22" s="737" t="s">
        <v>208</v>
      </c>
      <c r="K22" s="738"/>
      <c r="L22" s="164"/>
      <c r="M22" s="164"/>
      <c r="N22" s="64" t="s">
        <v>376</v>
      </c>
    </row>
    <row r="23" spans="1:14" ht="82.5" customHeight="1" thickBot="1" x14ac:dyDescent="0.3">
      <c r="A23" s="5" t="s">
        <v>209</v>
      </c>
      <c r="B23" s="6" t="s">
        <v>210</v>
      </c>
      <c r="C23" s="256" t="s">
        <v>211</v>
      </c>
      <c r="D23" s="168">
        <v>2</v>
      </c>
      <c r="E23" s="154">
        <v>500000</v>
      </c>
      <c r="F23" s="26">
        <v>500000</v>
      </c>
      <c r="G23" s="24"/>
      <c r="H23" s="24"/>
      <c r="I23" s="26">
        <f>SUM(F23:H23)</f>
        <v>500000</v>
      </c>
      <c r="J23" s="729"/>
      <c r="K23" s="730"/>
      <c r="L23" s="24"/>
      <c r="M23" s="24"/>
      <c r="N23" s="133" t="s">
        <v>376</v>
      </c>
    </row>
    <row r="24" spans="1:14" ht="105.75" customHeight="1" thickBot="1" x14ac:dyDescent="0.3">
      <c r="A24" s="302" t="s">
        <v>212</v>
      </c>
      <c r="B24" s="305" t="s">
        <v>213</v>
      </c>
      <c r="C24" s="291" t="s">
        <v>214</v>
      </c>
      <c r="D24" s="318" t="s">
        <v>215</v>
      </c>
      <c r="E24" s="314">
        <v>0</v>
      </c>
      <c r="F24" s="282"/>
      <c r="G24" s="282"/>
      <c r="H24" s="282"/>
      <c r="I24" s="784">
        <f>SUM(F24:H24)</f>
        <v>0</v>
      </c>
      <c r="J24" s="727"/>
      <c r="K24" s="728"/>
      <c r="L24" s="287"/>
      <c r="M24" s="31" t="s">
        <v>345</v>
      </c>
      <c r="N24" s="293" t="s">
        <v>376</v>
      </c>
    </row>
    <row r="25" spans="1:14" ht="29.25" customHeight="1" thickBot="1" x14ac:dyDescent="0.3">
      <c r="A25" s="36"/>
      <c r="B25" s="43" t="s">
        <v>333</v>
      </c>
      <c r="C25" s="256"/>
      <c r="D25" s="204"/>
      <c r="E25" s="203">
        <f>SUM(E18:E24)</f>
        <v>2350000</v>
      </c>
      <c r="F25" s="203">
        <f>SUM(F18:F24)</f>
        <v>1000000</v>
      </c>
      <c r="G25" s="203">
        <f>SUM(G18:G24)</f>
        <v>1350000</v>
      </c>
      <c r="H25" s="203">
        <f>SUM(H18:H24)</f>
        <v>0</v>
      </c>
      <c r="I25" s="203">
        <f>SUM(I18:I24)</f>
        <v>2350000</v>
      </c>
      <c r="J25" s="689"/>
      <c r="K25" s="690"/>
      <c r="L25" s="45"/>
      <c r="M25" s="45"/>
      <c r="N25" s="64"/>
    </row>
  </sheetData>
  <autoFilter ref="A1:N25">
    <filterColumn colId="5" showButton="0"/>
    <filterColumn colId="6" showButton="0"/>
    <filterColumn colId="9" showButton="0"/>
    <filterColumn colId="10" showButton="0"/>
  </autoFilter>
  <mergeCells count="33">
    <mergeCell ref="A1:A2"/>
    <mergeCell ref="B1:B2"/>
    <mergeCell ref="C1:C2"/>
    <mergeCell ref="M1:M2"/>
    <mergeCell ref="N1:N2"/>
    <mergeCell ref="J2:K2"/>
    <mergeCell ref="I1:I2"/>
    <mergeCell ref="J1:L1"/>
    <mergeCell ref="B8:C8"/>
    <mergeCell ref="F1:H1"/>
    <mergeCell ref="B3:C3"/>
    <mergeCell ref="D1:D2"/>
    <mergeCell ref="E1:E2"/>
    <mergeCell ref="J11:K11"/>
    <mergeCell ref="J12:K12"/>
    <mergeCell ref="J10:K10"/>
    <mergeCell ref="D3:M3"/>
    <mergeCell ref="D8:L8"/>
    <mergeCell ref="J9:K9"/>
    <mergeCell ref="J18:K18"/>
    <mergeCell ref="B17:C17"/>
    <mergeCell ref="J17:K17"/>
    <mergeCell ref="J13:K13"/>
    <mergeCell ref="J14:K14"/>
    <mergeCell ref="J16:K16"/>
    <mergeCell ref="J15:K15"/>
    <mergeCell ref="J25:K25"/>
    <mergeCell ref="J24:K24"/>
    <mergeCell ref="J22:K22"/>
    <mergeCell ref="J23:K23"/>
    <mergeCell ref="J19:K19"/>
    <mergeCell ref="J21:K21"/>
    <mergeCell ref="J20:K20"/>
  </mergeCells>
  <printOptions horizontalCentered="1"/>
  <pageMargins left="0.23622047244094491" right="0.23622047244094491" top="0.51181102362204722" bottom="0.47244094488188981" header="0.23622047244094491" footer="0.19685039370078741"/>
  <pageSetup paperSize="8" fitToHeight="0" orientation="landscape" r:id="rId1"/>
  <headerFooter>
    <oddFooter>&amp;L&amp;F&amp;CSheet &amp;P of &amp;N&amp;R&amp;A</oddFooter>
  </headerFooter>
  <rowBreaks count="2" manualBreakCount="2">
    <brk id="7" max="16383" man="1"/>
    <brk id="16" max="16383" man="1"/>
  </rowBreaks>
  <ignoredErrors>
    <ignoredError sqref="I23:I24 I18:I21 I9:I14 I4:I6"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7"/>
  <sheetViews>
    <sheetView zoomScale="90" zoomScaleNormal="90" workbookViewId="0">
      <pane ySplit="2" topLeftCell="A3" activePane="bottomLeft" state="frozen"/>
      <selection pane="bottomLeft" activeCell="L14" sqref="L14"/>
    </sheetView>
  </sheetViews>
  <sheetFormatPr defaultRowHeight="15" x14ac:dyDescent="0.25"/>
  <cols>
    <col min="2" max="2" width="15" customWidth="1"/>
    <col min="3" max="3" width="43.42578125" customWidth="1"/>
    <col min="4" max="4" width="5.140625" customWidth="1"/>
    <col min="5" max="5" width="12.85546875" customWidth="1"/>
    <col min="6" max="6" width="12.5703125" customWidth="1"/>
    <col min="7" max="7" width="11.7109375" customWidth="1"/>
    <col min="9" max="9" width="12.7109375" customWidth="1"/>
    <col min="10" max="10" width="13.140625" customWidth="1"/>
    <col min="12" max="12" width="12.5703125" customWidth="1"/>
    <col min="13" max="13" width="45.140625" customWidth="1"/>
    <col min="14" max="14" width="21.5703125" bestFit="1" customWidth="1"/>
  </cols>
  <sheetData>
    <row r="1" spans="1:14" ht="38.25" customHeight="1" thickBot="1" x14ac:dyDescent="0.3">
      <c r="A1" s="676"/>
      <c r="B1" s="576" t="s">
        <v>0</v>
      </c>
      <c r="C1" s="580" t="s">
        <v>1</v>
      </c>
      <c r="D1" s="680" t="s">
        <v>2</v>
      </c>
      <c r="E1" s="576" t="s">
        <v>3</v>
      </c>
      <c r="F1" s="585" t="s">
        <v>4</v>
      </c>
      <c r="G1" s="586"/>
      <c r="H1" s="587"/>
      <c r="I1" s="576" t="s">
        <v>5</v>
      </c>
      <c r="J1" s="583" t="s">
        <v>6</v>
      </c>
      <c r="K1" s="753"/>
      <c r="L1" s="584"/>
      <c r="M1" s="669" t="s">
        <v>7</v>
      </c>
      <c r="N1" s="672" t="s">
        <v>275</v>
      </c>
    </row>
    <row r="2" spans="1:14" ht="56.25" customHeight="1" thickBot="1" x14ac:dyDescent="0.3">
      <c r="A2" s="748"/>
      <c r="B2" s="577"/>
      <c r="C2" s="749"/>
      <c r="D2" s="747"/>
      <c r="E2" s="577"/>
      <c r="F2" s="199" t="s">
        <v>8</v>
      </c>
      <c r="G2" s="199" t="s">
        <v>9</v>
      </c>
      <c r="H2" s="199" t="s">
        <v>10</v>
      </c>
      <c r="I2" s="577"/>
      <c r="J2" s="749" t="s">
        <v>325</v>
      </c>
      <c r="K2" s="752"/>
      <c r="L2" s="472" t="s">
        <v>326</v>
      </c>
      <c r="M2" s="750"/>
      <c r="N2" s="751"/>
    </row>
    <row r="3" spans="1:14" ht="105.75" customHeight="1" thickBot="1" x14ac:dyDescent="0.3">
      <c r="A3" s="457" t="s">
        <v>154</v>
      </c>
      <c r="B3" s="459" t="s">
        <v>155</v>
      </c>
      <c r="C3" s="430" t="s">
        <v>156</v>
      </c>
      <c r="D3" s="431" t="s">
        <v>16</v>
      </c>
      <c r="E3" s="432">
        <f>'Health &amp; Emerg Serv'!E4</f>
        <v>12000000</v>
      </c>
      <c r="F3" s="432">
        <f>'Health &amp; Emerg Serv'!F4</f>
        <v>0</v>
      </c>
      <c r="G3" s="432">
        <f>'Health &amp; Emerg Serv'!G4</f>
        <v>4000000</v>
      </c>
      <c r="H3" s="432">
        <f>'Health &amp; Emerg Serv'!H4</f>
        <v>0</v>
      </c>
      <c r="I3" s="432">
        <f>'Health &amp; Emerg Serv'!I4</f>
        <v>4000000</v>
      </c>
      <c r="J3" s="536">
        <f>'Health &amp; Emerg Serv'!J4</f>
        <v>0</v>
      </c>
      <c r="K3" s="532"/>
      <c r="L3" s="432">
        <f>'Health &amp; Emerg Serv'!L4</f>
        <v>4000000</v>
      </c>
      <c r="M3" s="262" t="s">
        <v>343</v>
      </c>
      <c r="N3" s="460" t="s">
        <v>278</v>
      </c>
    </row>
    <row r="4" spans="1:14" ht="120.75" customHeight="1" thickBot="1" x14ac:dyDescent="0.3">
      <c r="A4" s="457" t="s">
        <v>158</v>
      </c>
      <c r="B4" s="459" t="s">
        <v>155</v>
      </c>
      <c r="C4" s="430" t="s">
        <v>159</v>
      </c>
      <c r="D4" s="431" t="s">
        <v>79</v>
      </c>
      <c r="E4" s="432">
        <f>'Health &amp; Emerg Serv'!E5</f>
        <v>12000000</v>
      </c>
      <c r="F4" s="432">
        <f>'Health &amp; Emerg Serv'!F5</f>
        <v>4000000</v>
      </c>
      <c r="G4" s="432">
        <f>'Health &amp; Emerg Serv'!G5</f>
        <v>0</v>
      </c>
      <c r="H4" s="432">
        <f>'Health &amp; Emerg Serv'!H5</f>
        <v>0</v>
      </c>
      <c r="I4" s="432">
        <f>'Health &amp; Emerg Serv'!I5</f>
        <v>4000000</v>
      </c>
      <c r="J4" s="536">
        <f>'Health &amp; Emerg Serv'!J5</f>
        <v>4000000</v>
      </c>
      <c r="K4" s="532" t="str">
        <f>'Health &amp; Emerg Serv'!K5</f>
        <v>SDC</v>
      </c>
      <c r="L4" s="432">
        <f>'Health &amp; Emerg Serv'!L5</f>
        <v>4000000</v>
      </c>
      <c r="M4" s="296"/>
      <c r="N4" s="460" t="s">
        <v>278</v>
      </c>
    </row>
    <row r="5" spans="1:14" ht="93" customHeight="1" thickBot="1" x14ac:dyDescent="0.3">
      <c r="A5" s="36" t="s">
        <v>160</v>
      </c>
      <c r="B5" s="377" t="s">
        <v>161</v>
      </c>
      <c r="C5" s="300" t="s">
        <v>162</v>
      </c>
      <c r="D5" s="167"/>
      <c r="E5" s="161">
        <f>'Health &amp; Emerg Serv'!E6</f>
        <v>40000000</v>
      </c>
      <c r="F5" s="161">
        <f>'Health &amp; Emerg Serv'!F6</f>
        <v>8500000</v>
      </c>
      <c r="G5" s="161">
        <f>'Health &amp; Emerg Serv'!G6</f>
        <v>0</v>
      </c>
      <c r="H5" s="161">
        <f>'Health &amp; Emerg Serv'!H6</f>
        <v>0</v>
      </c>
      <c r="I5" s="161">
        <f>'Health &amp; Emerg Serv'!I6</f>
        <v>8500000</v>
      </c>
      <c r="J5" s="531">
        <f>'Health &amp; Emerg Serv'!J6</f>
        <v>8500000</v>
      </c>
      <c r="K5" s="532" t="str">
        <f>'Health &amp; Emerg Serv'!K6</f>
        <v>SDC</v>
      </c>
      <c r="L5" s="161">
        <f>'Health &amp; Emerg Serv'!L6</f>
        <v>23000000</v>
      </c>
      <c r="M5" s="444" t="s">
        <v>344</v>
      </c>
      <c r="N5" s="64" t="s">
        <v>278</v>
      </c>
    </row>
    <row r="6" spans="1:14" ht="32.25" thickBot="1" x14ac:dyDescent="0.3">
      <c r="A6" s="36" t="s">
        <v>169</v>
      </c>
      <c r="B6" s="262" t="s">
        <v>170</v>
      </c>
      <c r="C6" s="262" t="s">
        <v>171</v>
      </c>
      <c r="D6" s="204"/>
      <c r="E6" s="213">
        <f>'Health &amp; Emerg Serv'!E10</f>
        <v>115000</v>
      </c>
      <c r="F6" s="262"/>
      <c r="G6" s="213">
        <v>115000</v>
      </c>
      <c r="H6" s="262"/>
      <c r="I6" s="213">
        <v>115000</v>
      </c>
      <c r="J6" s="529"/>
      <c r="K6" s="530"/>
      <c r="L6" s="202"/>
      <c r="M6" s="262" t="s">
        <v>172</v>
      </c>
      <c r="N6" s="64" t="s">
        <v>278</v>
      </c>
    </row>
    <row r="7" spans="1:14" ht="29.25" customHeight="1" thickBot="1" x14ac:dyDescent="0.3">
      <c r="A7" s="549"/>
      <c r="B7" s="699" t="s">
        <v>385</v>
      </c>
      <c r="C7" s="754"/>
      <c r="D7" s="589"/>
      <c r="E7" s="488">
        <f>SUM(E3:E6)</f>
        <v>64115000</v>
      </c>
      <c r="F7" s="488">
        <f t="shared" ref="F7:J7" si="0">SUM(F3:F6)</f>
        <v>12500000</v>
      </c>
      <c r="G7" s="488">
        <f t="shared" si="0"/>
        <v>4115000</v>
      </c>
      <c r="H7" s="488">
        <f t="shared" si="0"/>
        <v>0</v>
      </c>
      <c r="I7" s="488">
        <f>SUM(I3:I6)</f>
        <v>16615000</v>
      </c>
      <c r="J7" s="546">
        <f t="shared" si="0"/>
        <v>12500000</v>
      </c>
      <c r="K7" s="547"/>
      <c r="L7" s="488">
        <f>SUM(L3:L6)</f>
        <v>31000000</v>
      </c>
      <c r="M7" s="207"/>
      <c r="N7" s="207"/>
    </row>
  </sheetData>
  <mergeCells count="12">
    <mergeCell ref="M1:M2"/>
    <mergeCell ref="N1:N2"/>
    <mergeCell ref="J2:K2"/>
    <mergeCell ref="F1:H1"/>
    <mergeCell ref="J1:L1"/>
    <mergeCell ref="I1:I2"/>
    <mergeCell ref="E1:E2"/>
    <mergeCell ref="B7:D7"/>
    <mergeCell ref="A1:A2"/>
    <mergeCell ref="B1:B2"/>
    <mergeCell ref="C1:C2"/>
    <mergeCell ref="D1:D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6"/>
  <sheetViews>
    <sheetView topLeftCell="A4" zoomScaleNormal="100" workbookViewId="0">
      <selection activeCell="J9" sqref="J9:K9"/>
    </sheetView>
  </sheetViews>
  <sheetFormatPr defaultRowHeight="15" x14ac:dyDescent="0.25"/>
  <cols>
    <col min="2" max="2" width="14.140625" customWidth="1"/>
    <col min="3" max="3" width="22.42578125" customWidth="1"/>
    <col min="4" max="4" width="5.140625" style="166" customWidth="1"/>
    <col min="5" max="5" width="13.140625" customWidth="1"/>
    <col min="6" max="6" width="12.140625" customWidth="1"/>
    <col min="7" max="7" width="12.5703125" customWidth="1"/>
    <col min="9" max="9" width="12.7109375" customWidth="1"/>
    <col min="10" max="10" width="16" customWidth="1"/>
    <col min="11" max="11" width="13.28515625" customWidth="1"/>
    <col min="12" max="12" width="12.7109375" customWidth="1"/>
    <col min="13" max="13" width="22.140625" customWidth="1"/>
    <col min="14" max="14" width="21.5703125" bestFit="1" customWidth="1"/>
    <col min="15" max="15" width="29" style="411" customWidth="1"/>
  </cols>
  <sheetData>
    <row r="1" spans="1:14" thickBot="1" x14ac:dyDescent="0.35"/>
    <row r="2" spans="1:14" ht="45" customHeight="1" thickBot="1" x14ac:dyDescent="0.3">
      <c r="A2" s="676"/>
      <c r="B2" s="576" t="s">
        <v>0</v>
      </c>
      <c r="C2" s="580" t="s">
        <v>1</v>
      </c>
      <c r="D2" s="680" t="s">
        <v>2</v>
      </c>
      <c r="E2" s="578" t="s">
        <v>3</v>
      </c>
      <c r="F2" s="585" t="s">
        <v>4</v>
      </c>
      <c r="G2" s="586"/>
      <c r="H2" s="587"/>
      <c r="I2" s="576" t="s">
        <v>5</v>
      </c>
      <c r="J2" s="583" t="s">
        <v>6</v>
      </c>
      <c r="K2" s="753"/>
      <c r="L2" s="584"/>
      <c r="M2" s="669" t="s">
        <v>7</v>
      </c>
      <c r="N2" s="672" t="s">
        <v>275</v>
      </c>
    </row>
    <row r="3" spans="1:14" ht="32.25" thickBot="1" x14ac:dyDescent="0.3">
      <c r="A3" s="748"/>
      <c r="B3" s="577"/>
      <c r="C3" s="749"/>
      <c r="D3" s="747"/>
      <c r="E3" s="579"/>
      <c r="F3" s="199" t="s">
        <v>8</v>
      </c>
      <c r="G3" s="199" t="s">
        <v>9</v>
      </c>
      <c r="H3" s="199" t="s">
        <v>10</v>
      </c>
      <c r="I3" s="577"/>
      <c r="J3" s="749" t="s">
        <v>325</v>
      </c>
      <c r="K3" s="752"/>
      <c r="L3" s="129" t="s">
        <v>326</v>
      </c>
      <c r="M3" s="750"/>
      <c r="N3" s="751"/>
    </row>
    <row r="4" spans="1:14" ht="39.75" customHeight="1" thickBot="1" x14ac:dyDescent="0.3">
      <c r="A4" s="5"/>
      <c r="B4" s="719" t="s">
        <v>186</v>
      </c>
      <c r="C4" s="720"/>
      <c r="D4" s="326"/>
      <c r="E4" s="240"/>
      <c r="F4" s="230"/>
      <c r="G4" s="230"/>
      <c r="H4" s="230"/>
      <c r="I4" s="230"/>
      <c r="J4" s="468"/>
      <c r="K4" s="471"/>
      <c r="L4" s="469"/>
      <c r="M4" s="230"/>
      <c r="N4" s="241"/>
    </row>
    <row r="5" spans="1:14" ht="75" customHeight="1" thickBot="1" x14ac:dyDescent="0.3">
      <c r="A5" s="709" t="s">
        <v>187</v>
      </c>
      <c r="B5" s="755" t="s">
        <v>379</v>
      </c>
      <c r="C5" s="387" t="s">
        <v>188</v>
      </c>
      <c r="D5" s="388"/>
      <c r="E5" s="389">
        <v>16590000</v>
      </c>
      <c r="F5" s="390"/>
      <c r="G5" s="394">
        <v>1329000</v>
      </c>
      <c r="H5" s="391"/>
      <c r="I5" s="786">
        <f>SUM(F5:H5)</f>
        <v>1329000</v>
      </c>
      <c r="J5" s="484">
        <v>2000000</v>
      </c>
      <c r="K5" s="483">
        <v>13261000</v>
      </c>
      <c r="L5" s="392"/>
      <c r="M5" s="393" t="s">
        <v>409</v>
      </c>
      <c r="N5" s="464" t="s">
        <v>278</v>
      </c>
    </row>
    <row r="6" spans="1:14" ht="48.75" customHeight="1" thickBot="1" x14ac:dyDescent="0.3">
      <c r="A6" s="710"/>
      <c r="B6" s="756"/>
      <c r="C6" s="283" t="s">
        <v>348</v>
      </c>
      <c r="D6" s="319"/>
      <c r="E6" s="299">
        <v>12000000</v>
      </c>
      <c r="F6" s="315">
        <v>5200000</v>
      </c>
      <c r="G6" s="315">
        <v>218000</v>
      </c>
      <c r="H6" s="328"/>
      <c r="I6" s="315">
        <f>SUM(F6:H6)</f>
        <v>5418000</v>
      </c>
      <c r="J6" s="485"/>
      <c r="K6" s="296"/>
      <c r="L6" s="313"/>
      <c r="M6" s="323" t="s">
        <v>380</v>
      </c>
      <c r="N6" s="464" t="s">
        <v>278</v>
      </c>
    </row>
    <row r="7" spans="1:14" ht="46.5" customHeight="1" thickBot="1" x14ac:dyDescent="0.3">
      <c r="A7" s="36"/>
      <c r="B7" s="159" t="s">
        <v>351</v>
      </c>
      <c r="C7" s="256"/>
      <c r="D7" s="168"/>
      <c r="E7" s="160">
        <f t="shared" ref="E7:K7" si="0">SUM(E5:E6)</f>
        <v>28590000</v>
      </c>
      <c r="F7" s="160">
        <f t="shared" si="0"/>
        <v>5200000</v>
      </c>
      <c r="G7" s="160">
        <f t="shared" si="0"/>
        <v>1547000</v>
      </c>
      <c r="H7" s="160">
        <f t="shared" si="0"/>
        <v>0</v>
      </c>
      <c r="I7" s="160">
        <f t="shared" si="0"/>
        <v>6747000</v>
      </c>
      <c r="J7" s="160">
        <f t="shared" si="0"/>
        <v>2000000</v>
      </c>
      <c r="K7" s="160">
        <f t="shared" si="0"/>
        <v>13261000</v>
      </c>
      <c r="L7" s="97"/>
      <c r="M7" s="42"/>
      <c r="N7" s="64"/>
    </row>
    <row r="8" spans="1:14" ht="32.25" customHeight="1" thickBot="1" x14ac:dyDescent="0.3">
      <c r="A8" s="136"/>
      <c r="B8" s="719" t="s">
        <v>189</v>
      </c>
      <c r="C8" s="720"/>
      <c r="D8" s="326"/>
      <c r="E8" s="240"/>
      <c r="F8" s="240"/>
      <c r="G8" s="240"/>
      <c r="H8" s="240"/>
      <c r="I8" s="240"/>
      <c r="J8" s="721"/>
      <c r="K8" s="722"/>
      <c r="L8" s="240"/>
      <c r="M8" s="230"/>
      <c r="N8" s="241"/>
    </row>
    <row r="9" spans="1:14" ht="137.25" thickBot="1" x14ac:dyDescent="0.3">
      <c r="A9" s="36" t="s">
        <v>190</v>
      </c>
      <c r="B9" s="377" t="s">
        <v>191</v>
      </c>
      <c r="C9" s="300" t="s">
        <v>192</v>
      </c>
      <c r="D9" s="167" t="s">
        <v>79</v>
      </c>
      <c r="E9" s="161">
        <v>155000</v>
      </c>
      <c r="F9" s="262"/>
      <c r="G9" s="161">
        <v>155000</v>
      </c>
      <c r="H9" s="262"/>
      <c r="I9" s="161">
        <f>SUM(F9:H9)</f>
        <v>155000</v>
      </c>
      <c r="J9" s="689"/>
      <c r="K9" s="690"/>
      <c r="L9" s="202"/>
      <c r="M9" s="321" t="s">
        <v>346</v>
      </c>
      <c r="N9" s="65" t="s">
        <v>376</v>
      </c>
    </row>
    <row r="10" spans="1:14" ht="25.5" customHeight="1" thickBot="1" x14ac:dyDescent="0.3">
      <c r="A10" s="5"/>
      <c r="B10" s="719" t="s">
        <v>193</v>
      </c>
      <c r="C10" s="720"/>
      <c r="D10" s="326"/>
      <c r="E10" s="230"/>
      <c r="F10" s="230"/>
      <c r="G10" s="230"/>
      <c r="H10" s="230"/>
      <c r="I10" s="230"/>
      <c r="J10" s="721"/>
      <c r="K10" s="722"/>
      <c r="L10" s="230"/>
      <c r="M10" s="230"/>
      <c r="N10" s="325"/>
    </row>
    <row r="11" spans="1:14" ht="66.75" customHeight="1" thickBot="1" x14ac:dyDescent="0.3">
      <c r="A11" s="302" t="s">
        <v>194</v>
      </c>
      <c r="B11" s="377" t="s">
        <v>195</v>
      </c>
      <c r="C11" s="284" t="s">
        <v>196</v>
      </c>
      <c r="D11" s="308"/>
      <c r="E11" s="314">
        <v>5200000</v>
      </c>
      <c r="F11" s="298">
        <v>4200000</v>
      </c>
      <c r="G11" s="317"/>
      <c r="H11" s="282"/>
      <c r="I11" s="314">
        <f>SUM(F11:H11)</f>
        <v>4200000</v>
      </c>
      <c r="J11" s="727"/>
      <c r="K11" s="728"/>
      <c r="L11" s="35" t="s">
        <v>347</v>
      </c>
      <c r="M11" s="282"/>
      <c r="N11" s="292" t="s">
        <v>376</v>
      </c>
    </row>
    <row r="12" spans="1:14" ht="39" thickBot="1" x14ac:dyDescent="0.3">
      <c r="A12" s="36"/>
      <c r="B12" s="401" t="s">
        <v>352</v>
      </c>
      <c r="C12" s="256"/>
      <c r="D12" s="168"/>
      <c r="E12" s="160">
        <f>SUM(E9:E11)</f>
        <v>5355000</v>
      </c>
      <c r="F12" s="160">
        <v>4200000</v>
      </c>
      <c r="G12" s="160">
        <v>155000</v>
      </c>
      <c r="H12" s="262"/>
      <c r="I12" s="160">
        <v>4355000</v>
      </c>
      <c r="J12" s="757"/>
      <c r="K12" s="758"/>
      <c r="L12" s="160">
        <v>1000000</v>
      </c>
      <c r="M12" s="245"/>
      <c r="N12" s="65"/>
    </row>
    <row r="16" spans="1:14" x14ac:dyDescent="0.25">
      <c r="J16" s="166"/>
    </row>
  </sheetData>
  <autoFilter ref="A2:N12">
    <filterColumn colId="5" showButton="0"/>
    <filterColumn colId="6" showButton="0"/>
    <filterColumn colId="9" showButton="0"/>
    <filterColumn colId="10" showButton="0"/>
  </autoFilter>
  <mergeCells count="21">
    <mergeCell ref="F2:H2"/>
    <mergeCell ref="A2:A3"/>
    <mergeCell ref="B2:B3"/>
    <mergeCell ref="C2:C3"/>
    <mergeCell ref="D2:D3"/>
    <mergeCell ref="E2:E3"/>
    <mergeCell ref="I2:I3"/>
    <mergeCell ref="J2:L2"/>
    <mergeCell ref="M2:M3"/>
    <mergeCell ref="N2:N3"/>
    <mergeCell ref="J3:K3"/>
    <mergeCell ref="J12:K12"/>
    <mergeCell ref="J8:K8"/>
    <mergeCell ref="J10:K10"/>
    <mergeCell ref="J11:K11"/>
    <mergeCell ref="B10:C10"/>
    <mergeCell ref="B4:C4"/>
    <mergeCell ref="A5:A6"/>
    <mergeCell ref="B5:B6"/>
    <mergeCell ref="J9:K9"/>
    <mergeCell ref="B8:C8"/>
  </mergeCells>
  <printOptions horizontalCentered="1"/>
  <pageMargins left="0.23622047244094491" right="0.23622047244094491" top="0.47244094488188981" bottom="0.55118110236220474" header="0.19685039370078741" footer="0.19685039370078741"/>
  <pageSetup paperSize="8" fitToHeight="0" orientation="landscape" r:id="rId1"/>
  <headerFooter>
    <oddFooter>&amp;L&amp;F&amp;CSheet &amp;P of &amp;N&amp;R&amp;A</oddFooter>
  </headerFooter>
  <ignoredErrors>
    <ignoredError sqref="I5:I6 I11 I9"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5"/>
  <sheetViews>
    <sheetView workbookViewId="0">
      <selection activeCell="L10" sqref="L10"/>
    </sheetView>
  </sheetViews>
  <sheetFormatPr defaultRowHeight="15" x14ac:dyDescent="0.25"/>
  <cols>
    <col min="2" max="2" width="12.85546875" customWidth="1"/>
    <col min="3" max="3" width="20.42578125" customWidth="1"/>
    <col min="4" max="4" width="5.5703125" customWidth="1"/>
    <col min="5" max="5" width="11.140625" bestFit="1" customWidth="1"/>
    <col min="6" max="7" width="10.140625" bestFit="1" customWidth="1"/>
    <col min="9" max="9" width="10.140625" bestFit="1" customWidth="1"/>
    <col min="10" max="10" width="11.140625" bestFit="1" customWidth="1"/>
    <col min="11" max="11" width="11.28515625" bestFit="1" customWidth="1"/>
    <col min="13" max="13" width="27.42578125" customWidth="1"/>
    <col min="14" max="14" width="15.7109375" customWidth="1"/>
  </cols>
  <sheetData>
    <row r="1" spans="1:14" ht="33" customHeight="1" thickBot="1" x14ac:dyDescent="0.3">
      <c r="A1" s="676"/>
      <c r="B1" s="576" t="s">
        <v>0</v>
      </c>
      <c r="C1" s="580" t="s">
        <v>1</v>
      </c>
      <c r="D1" s="680" t="s">
        <v>2</v>
      </c>
      <c r="E1" s="735" t="s">
        <v>3</v>
      </c>
      <c r="F1" s="585" t="s">
        <v>4</v>
      </c>
      <c r="G1" s="586"/>
      <c r="H1" s="587"/>
      <c r="I1" s="576" t="s">
        <v>5</v>
      </c>
      <c r="J1" s="583" t="s">
        <v>6</v>
      </c>
      <c r="K1" s="753"/>
      <c r="L1" s="584"/>
      <c r="M1" s="669" t="s">
        <v>7</v>
      </c>
      <c r="N1" s="760" t="s">
        <v>275</v>
      </c>
    </row>
    <row r="2" spans="1:14" ht="42.75" customHeight="1" thickBot="1" x14ac:dyDescent="0.3">
      <c r="A2" s="748"/>
      <c r="B2" s="577"/>
      <c r="C2" s="749"/>
      <c r="D2" s="747"/>
      <c r="E2" s="736"/>
      <c r="F2" s="479" t="s">
        <v>8</v>
      </c>
      <c r="G2" s="479" t="s">
        <v>9</v>
      </c>
      <c r="H2" s="479" t="s">
        <v>10</v>
      </c>
      <c r="I2" s="577"/>
      <c r="J2" s="749" t="s">
        <v>325</v>
      </c>
      <c r="K2" s="752"/>
      <c r="L2" s="472" t="s">
        <v>326</v>
      </c>
      <c r="M2" s="750"/>
      <c r="N2" s="761"/>
    </row>
    <row r="3" spans="1:14" ht="82.5" customHeight="1" thickBot="1" x14ac:dyDescent="0.3">
      <c r="A3" s="759" t="s">
        <v>187</v>
      </c>
      <c r="B3" s="763" t="s">
        <v>379</v>
      </c>
      <c r="C3" s="262" t="s">
        <v>188</v>
      </c>
      <c r="D3" s="204"/>
      <c r="E3" s="213">
        <f>'Indoor Sports &amp; Cultural'!E5</f>
        <v>16590000</v>
      </c>
      <c r="F3" s="213">
        <f>'Indoor Sports &amp; Cultural'!F5</f>
        <v>0</v>
      </c>
      <c r="G3" s="213">
        <f>'Indoor Sports &amp; Cultural'!G5</f>
        <v>1329000</v>
      </c>
      <c r="H3" s="213">
        <f>'Indoor Sports &amp; Cultural'!H5</f>
        <v>0</v>
      </c>
      <c r="I3" s="213">
        <f>'Indoor Sports &amp; Cultural'!I5</f>
        <v>1329000</v>
      </c>
      <c r="J3" s="213">
        <f>'Indoor Sports &amp; Cultural'!J5</f>
        <v>2000000</v>
      </c>
      <c r="K3" s="213">
        <f>'Indoor Sports &amp; Cultural'!K5</f>
        <v>13261000</v>
      </c>
      <c r="L3" s="202"/>
      <c r="M3" s="478" t="s">
        <v>409</v>
      </c>
      <c r="N3" s="64" t="s">
        <v>278</v>
      </c>
    </row>
    <row r="4" spans="1:14" ht="30" customHeight="1" thickBot="1" x14ac:dyDescent="0.3">
      <c r="A4" s="759"/>
      <c r="B4" s="763"/>
      <c r="C4" s="262" t="s">
        <v>348</v>
      </c>
      <c r="D4" s="204"/>
      <c r="E4" s="213">
        <f>'Indoor Sports &amp; Cultural'!E6</f>
        <v>12000000</v>
      </c>
      <c r="F4" s="213">
        <f>'Indoor Sports &amp; Cultural'!F6</f>
        <v>5200000</v>
      </c>
      <c r="G4" s="213">
        <f>'Indoor Sports &amp; Cultural'!G6</f>
        <v>218000</v>
      </c>
      <c r="H4" s="213">
        <f>'Indoor Sports &amp; Cultural'!H6</f>
        <v>0</v>
      </c>
      <c r="I4" s="213">
        <f>'Indoor Sports &amp; Cultural'!I6</f>
        <v>5418000</v>
      </c>
      <c r="J4" s="213">
        <f>'Indoor Sports &amp; Cultural'!J6</f>
        <v>0</v>
      </c>
      <c r="K4" s="213">
        <f>'Indoor Sports &amp; Cultural'!K6</f>
        <v>0</v>
      </c>
      <c r="L4" s="202"/>
      <c r="M4" s="478"/>
      <c r="N4" s="64" t="s">
        <v>278</v>
      </c>
    </row>
    <row r="5" spans="1:14" ht="27" customHeight="1" thickBot="1" x14ac:dyDescent="0.3">
      <c r="A5" s="549"/>
      <c r="B5" s="762" t="s">
        <v>388</v>
      </c>
      <c r="C5" s="762"/>
      <c r="D5" s="762"/>
      <c r="E5" s="488">
        <f>SUM(E3:E4)</f>
        <v>28590000</v>
      </c>
      <c r="F5" s="488">
        <f t="shared" ref="F5:L5" si="0">SUM(F3:F4)</f>
        <v>5200000</v>
      </c>
      <c r="G5" s="488">
        <f t="shared" si="0"/>
        <v>1547000</v>
      </c>
      <c r="H5" s="488">
        <f t="shared" si="0"/>
        <v>0</v>
      </c>
      <c r="I5" s="488">
        <f t="shared" si="0"/>
        <v>6747000</v>
      </c>
      <c r="J5" s="488">
        <f t="shared" si="0"/>
        <v>2000000</v>
      </c>
      <c r="K5" s="488">
        <f t="shared" si="0"/>
        <v>13261000</v>
      </c>
      <c r="L5" s="488">
        <f t="shared" si="0"/>
        <v>0</v>
      </c>
      <c r="M5" s="207"/>
      <c r="N5" s="207"/>
    </row>
  </sheetData>
  <mergeCells count="14">
    <mergeCell ref="A3:A4"/>
    <mergeCell ref="M1:M2"/>
    <mergeCell ref="N1:N2"/>
    <mergeCell ref="J2:K2"/>
    <mergeCell ref="B5:D5"/>
    <mergeCell ref="B3:B4"/>
    <mergeCell ref="F1:H1"/>
    <mergeCell ref="J1:L1"/>
    <mergeCell ref="A1:A2"/>
    <mergeCell ref="B1:B2"/>
    <mergeCell ref="C1:C2"/>
    <mergeCell ref="D1:D2"/>
    <mergeCell ref="E1:E2"/>
    <mergeCell ref="I1:I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opLeftCell="A4" zoomScale="90" zoomScaleNormal="90" workbookViewId="0">
      <selection activeCell="L10" sqref="L10"/>
    </sheetView>
  </sheetViews>
  <sheetFormatPr defaultRowHeight="15" x14ac:dyDescent="0.25"/>
  <cols>
    <col min="2" max="2" width="15.5703125" customWidth="1"/>
    <col min="3" max="3" width="26.85546875" customWidth="1"/>
    <col min="4" max="4" width="6.28515625" style="166" customWidth="1"/>
    <col min="5" max="5" width="12.28515625" customWidth="1"/>
    <col min="6" max="6" width="12.42578125" customWidth="1"/>
    <col min="7" max="7" width="11" customWidth="1"/>
    <col min="9" max="9" width="13.28515625" customWidth="1"/>
    <col min="13" max="13" width="29.140625" customWidth="1"/>
    <col min="14" max="14" width="21.7109375" customWidth="1"/>
    <col min="15" max="15" width="75" customWidth="1"/>
  </cols>
  <sheetData>
    <row r="1" spans="1:14" ht="53.25" customHeight="1" thickBot="1" x14ac:dyDescent="0.3">
      <c r="A1" s="676"/>
      <c r="B1" s="576" t="s">
        <v>0</v>
      </c>
      <c r="C1" s="580" t="s">
        <v>1</v>
      </c>
      <c r="D1" s="680" t="s">
        <v>2</v>
      </c>
      <c r="E1" s="578" t="s">
        <v>3</v>
      </c>
      <c r="F1" s="585" t="s">
        <v>4</v>
      </c>
      <c r="G1" s="586"/>
      <c r="H1" s="587"/>
      <c r="I1" s="576" t="s">
        <v>5</v>
      </c>
      <c r="J1" s="583" t="s">
        <v>6</v>
      </c>
      <c r="K1" s="753"/>
      <c r="L1" s="584"/>
      <c r="M1" s="669" t="s">
        <v>7</v>
      </c>
      <c r="N1" s="760" t="s">
        <v>275</v>
      </c>
    </row>
    <row r="2" spans="1:14" ht="35.25" customHeight="1" thickBot="1" x14ac:dyDescent="0.3">
      <c r="A2" s="748"/>
      <c r="B2" s="577"/>
      <c r="C2" s="749"/>
      <c r="D2" s="747"/>
      <c r="E2" s="579"/>
      <c r="F2" s="199" t="s">
        <v>8</v>
      </c>
      <c r="G2" s="199" t="s">
        <v>9</v>
      </c>
      <c r="H2" s="199" t="s">
        <v>10</v>
      </c>
      <c r="I2" s="577"/>
      <c r="J2" s="749" t="s">
        <v>325</v>
      </c>
      <c r="K2" s="752"/>
      <c r="L2" s="129" t="s">
        <v>326</v>
      </c>
      <c r="M2" s="750"/>
      <c r="N2" s="761"/>
    </row>
    <row r="3" spans="1:14" ht="36.75" customHeight="1" thickBot="1" x14ac:dyDescent="0.3">
      <c r="A3" s="15"/>
      <c r="B3" s="766" t="s">
        <v>226</v>
      </c>
      <c r="C3" s="767"/>
      <c r="D3" s="171"/>
      <c r="E3" s="50"/>
      <c r="F3" s="50"/>
      <c r="G3" s="50"/>
      <c r="H3" s="50"/>
      <c r="I3" s="50"/>
      <c r="J3" s="50"/>
      <c r="K3" s="50"/>
      <c r="L3" s="51"/>
      <c r="M3" s="52"/>
      <c r="N3" s="57"/>
    </row>
    <row r="4" spans="1:14" ht="38.25" customHeight="1" thickBot="1" x14ac:dyDescent="0.3">
      <c r="A4" s="5"/>
      <c r="B4" s="653" t="s">
        <v>227</v>
      </c>
      <c r="C4" s="654"/>
      <c r="D4" s="229"/>
      <c r="E4" s="235"/>
      <c r="F4" s="230"/>
      <c r="G4" s="230"/>
      <c r="H4" s="230"/>
      <c r="I4" s="230"/>
      <c r="J4" s="700"/>
      <c r="K4" s="718"/>
      <c r="L4" s="301"/>
      <c r="M4" s="230"/>
      <c r="N4" s="221"/>
    </row>
    <row r="5" spans="1:14" ht="124.5" customHeight="1" thickBot="1" x14ac:dyDescent="0.3">
      <c r="A5" s="302" t="s">
        <v>228</v>
      </c>
      <c r="B5" s="282" t="s">
        <v>229</v>
      </c>
      <c r="C5" s="291" t="s">
        <v>230</v>
      </c>
      <c r="D5" s="318" t="s">
        <v>16</v>
      </c>
      <c r="E5" s="314">
        <v>2300000</v>
      </c>
      <c r="F5" s="282"/>
      <c r="G5" s="314">
        <v>2300000</v>
      </c>
      <c r="H5" s="282"/>
      <c r="I5" s="314">
        <f>SUM(F5:H5)</f>
        <v>2300000</v>
      </c>
      <c r="J5" s="727"/>
      <c r="K5" s="728"/>
      <c r="L5" s="287"/>
      <c r="M5" s="31" t="s">
        <v>374</v>
      </c>
      <c r="N5" s="293" t="s">
        <v>278</v>
      </c>
    </row>
    <row r="6" spans="1:14" ht="126" customHeight="1" thickBot="1" x14ac:dyDescent="0.3">
      <c r="A6" s="36" t="s">
        <v>231</v>
      </c>
      <c r="B6" s="164" t="s">
        <v>232</v>
      </c>
      <c r="C6" s="256" t="s">
        <v>336</v>
      </c>
      <c r="D6" s="168" t="s">
        <v>79</v>
      </c>
      <c r="E6" s="161">
        <v>2800000</v>
      </c>
      <c r="F6" s="213"/>
      <c r="G6" s="213">
        <v>2800000</v>
      </c>
      <c r="H6" s="164"/>
      <c r="I6" s="161">
        <f t="shared" ref="I6:I10" si="0">SUM(F6:H6)</f>
        <v>2800000</v>
      </c>
      <c r="J6" s="689"/>
      <c r="K6" s="690"/>
      <c r="L6" s="202"/>
      <c r="M6" s="164" t="s">
        <v>233</v>
      </c>
      <c r="N6" s="64" t="s">
        <v>377</v>
      </c>
    </row>
    <row r="7" spans="1:14" ht="136.5" customHeight="1" thickBot="1" x14ac:dyDescent="0.3">
      <c r="A7" s="5" t="s">
        <v>234</v>
      </c>
      <c r="B7" s="24" t="s">
        <v>235</v>
      </c>
      <c r="C7" s="310" t="s">
        <v>236</v>
      </c>
      <c r="D7" s="170" t="s">
        <v>79</v>
      </c>
      <c r="E7" s="154">
        <v>2670000</v>
      </c>
      <c r="F7" s="26">
        <v>2670000</v>
      </c>
      <c r="G7" s="24"/>
      <c r="H7" s="24"/>
      <c r="I7" s="26">
        <f t="shared" si="0"/>
        <v>2670000</v>
      </c>
      <c r="J7" s="768"/>
      <c r="K7" s="769"/>
      <c r="L7" s="27"/>
      <c r="M7" s="62" t="s">
        <v>237</v>
      </c>
      <c r="N7" s="183" t="s">
        <v>377</v>
      </c>
    </row>
    <row r="8" spans="1:14" ht="32.25" customHeight="1" thickBot="1" x14ac:dyDescent="0.3">
      <c r="A8" s="5" t="s">
        <v>402</v>
      </c>
      <c r="B8" s="24" t="s">
        <v>238</v>
      </c>
      <c r="C8" s="256" t="s">
        <v>239</v>
      </c>
      <c r="D8" s="168"/>
      <c r="E8" s="106"/>
      <c r="F8" s="27"/>
      <c r="G8" s="24"/>
      <c r="H8" s="24"/>
      <c r="I8" s="518">
        <f t="shared" si="0"/>
        <v>0</v>
      </c>
      <c r="J8" s="770"/>
      <c r="K8" s="771"/>
      <c r="L8" s="27"/>
      <c r="M8" s="24" t="s">
        <v>285</v>
      </c>
      <c r="N8" s="64" t="s">
        <v>376</v>
      </c>
    </row>
    <row r="9" spans="1:14" ht="87" customHeight="1" thickBot="1" x14ac:dyDescent="0.3">
      <c r="A9" s="5" t="s">
        <v>240</v>
      </c>
      <c r="B9" s="24" t="s">
        <v>241</v>
      </c>
      <c r="C9" s="256" t="s">
        <v>242</v>
      </c>
      <c r="D9" s="168" t="s">
        <v>79</v>
      </c>
      <c r="E9" s="109">
        <v>4630000</v>
      </c>
      <c r="F9" s="32">
        <v>4630000</v>
      </c>
      <c r="G9" s="24"/>
      <c r="H9" s="24"/>
      <c r="I9" s="26">
        <f t="shared" si="0"/>
        <v>4630000</v>
      </c>
      <c r="J9" s="689"/>
      <c r="K9" s="690"/>
      <c r="L9" s="27"/>
      <c r="M9" s="24" t="s">
        <v>237</v>
      </c>
      <c r="N9" s="64" t="s">
        <v>377</v>
      </c>
    </row>
    <row r="10" spans="1:14" ht="39.75" customHeight="1" thickBot="1" x14ac:dyDescent="0.3">
      <c r="A10" s="5" t="s">
        <v>243</v>
      </c>
      <c r="B10" s="24" t="s">
        <v>244</v>
      </c>
      <c r="C10" s="256"/>
      <c r="D10" s="168"/>
      <c r="E10" s="118" t="s">
        <v>142</v>
      </c>
      <c r="F10" s="24"/>
      <c r="G10" s="24"/>
      <c r="H10" s="24"/>
      <c r="I10" s="517">
        <f t="shared" si="0"/>
        <v>0</v>
      </c>
      <c r="J10" s="600"/>
      <c r="K10" s="601"/>
      <c r="L10" s="24"/>
      <c r="M10" s="24" t="s">
        <v>237</v>
      </c>
      <c r="N10" s="64" t="s">
        <v>377</v>
      </c>
    </row>
    <row r="11" spans="1:14" ht="32.25" thickBot="1" x14ac:dyDescent="0.3">
      <c r="A11" s="5"/>
      <c r="B11" s="30" t="s">
        <v>245</v>
      </c>
      <c r="C11" s="256"/>
      <c r="D11" s="168"/>
      <c r="E11" s="163">
        <f>SUM(E5:E9)</f>
        <v>12400000</v>
      </c>
      <c r="F11" s="33">
        <f>SUM(F5:F9)</f>
        <v>7300000</v>
      </c>
      <c r="G11" s="33">
        <f>SUM(G5:G9)</f>
        <v>5100000</v>
      </c>
      <c r="H11" s="33">
        <f>SUM(H5:H9)</f>
        <v>0</v>
      </c>
      <c r="I11" s="33">
        <f>SUM(I5:I9)</f>
        <v>12400000</v>
      </c>
      <c r="J11" s="689"/>
      <c r="K11" s="690"/>
      <c r="L11" s="29"/>
      <c r="M11" s="29"/>
      <c r="N11" s="56"/>
    </row>
    <row r="12" spans="1:14" ht="31.5" customHeight="1" thickBot="1" x14ac:dyDescent="0.3">
      <c r="A12" s="13"/>
      <c r="B12" s="764" t="s">
        <v>277</v>
      </c>
      <c r="C12" s="765"/>
      <c r="D12" s="235"/>
      <c r="E12" s="235"/>
      <c r="F12" s="235"/>
      <c r="G12" s="235"/>
      <c r="H12" s="235"/>
      <c r="I12" s="235"/>
      <c r="J12" s="437"/>
      <c r="K12" s="438"/>
      <c r="L12" s="235"/>
      <c r="M12" s="235"/>
      <c r="N12" s="221"/>
    </row>
    <row r="13" spans="1:14" ht="84" customHeight="1" thickBot="1" x14ac:dyDescent="0.3">
      <c r="A13" s="36" t="s">
        <v>246</v>
      </c>
      <c r="B13" s="12" t="s">
        <v>247</v>
      </c>
      <c r="C13" s="300" t="s">
        <v>248</v>
      </c>
      <c r="D13" s="167" t="s">
        <v>16</v>
      </c>
      <c r="E13" s="161">
        <v>3100000</v>
      </c>
      <c r="F13" s="53">
        <v>3100000</v>
      </c>
      <c r="G13" s="41"/>
      <c r="H13" s="41"/>
      <c r="I13" s="53">
        <f t="shared" ref="I13:I16" si="1">SUM(F13:H13)</f>
        <v>3100000</v>
      </c>
      <c r="J13" s="689"/>
      <c r="K13" s="690"/>
      <c r="L13" s="42"/>
      <c r="M13" s="41" t="s">
        <v>249</v>
      </c>
      <c r="N13" s="59" t="s">
        <v>279</v>
      </c>
    </row>
    <row r="14" spans="1:14" ht="93" customHeight="1" thickBot="1" x14ac:dyDescent="0.3">
      <c r="A14" s="5" t="s">
        <v>250</v>
      </c>
      <c r="B14" s="6" t="s">
        <v>251</v>
      </c>
      <c r="C14" s="300" t="s">
        <v>252</v>
      </c>
      <c r="D14" s="167" t="s">
        <v>16</v>
      </c>
      <c r="E14" s="154">
        <v>2000000</v>
      </c>
      <c r="F14" s="24"/>
      <c r="G14" s="26">
        <v>2000000</v>
      </c>
      <c r="H14" s="24"/>
      <c r="I14" s="26">
        <f t="shared" si="1"/>
        <v>2000000</v>
      </c>
      <c r="J14" s="689"/>
      <c r="K14" s="690"/>
      <c r="L14" s="27"/>
      <c r="M14" s="24" t="s">
        <v>253</v>
      </c>
      <c r="N14" s="59" t="s">
        <v>279</v>
      </c>
    </row>
    <row r="15" spans="1:14" ht="36.75" customHeight="1" thickBot="1" x14ac:dyDescent="0.3">
      <c r="A15" s="5" t="s">
        <v>254</v>
      </c>
      <c r="B15" s="6" t="s">
        <v>255</v>
      </c>
      <c r="C15" s="263" t="s">
        <v>256</v>
      </c>
      <c r="D15" s="167" t="s">
        <v>16</v>
      </c>
      <c r="E15" s="124"/>
      <c r="F15" s="24"/>
      <c r="G15" s="22"/>
      <c r="H15" s="24"/>
      <c r="I15" s="22">
        <f t="shared" si="1"/>
        <v>0</v>
      </c>
      <c r="J15" s="600"/>
      <c r="K15" s="601"/>
      <c r="L15" s="24"/>
      <c r="M15" s="24" t="s">
        <v>257</v>
      </c>
      <c r="N15" s="59" t="s">
        <v>279</v>
      </c>
    </row>
    <row r="16" spans="1:14" ht="48" customHeight="1" thickBot="1" x14ac:dyDescent="0.3">
      <c r="A16" s="5" t="s">
        <v>258</v>
      </c>
      <c r="B16" s="6" t="s">
        <v>259</v>
      </c>
      <c r="C16" s="300" t="s">
        <v>260</v>
      </c>
      <c r="D16" s="167"/>
      <c r="E16" s="154">
        <v>150000</v>
      </c>
      <c r="F16" s="26"/>
      <c r="G16" s="26">
        <v>150000</v>
      </c>
      <c r="H16" s="24"/>
      <c r="I16" s="26">
        <f t="shared" si="1"/>
        <v>150000</v>
      </c>
      <c r="J16" s="689"/>
      <c r="K16" s="690"/>
      <c r="L16" s="27"/>
      <c r="M16" s="25" t="s">
        <v>261</v>
      </c>
      <c r="N16" s="56"/>
    </row>
    <row r="17" spans="1:14" ht="26.25" thickBot="1" x14ac:dyDescent="0.3">
      <c r="A17" s="5"/>
      <c r="B17" s="402" t="s">
        <v>353</v>
      </c>
      <c r="C17" s="331"/>
      <c r="D17" s="167"/>
      <c r="E17" s="158">
        <f>SUM(E13:E16)</f>
        <v>5250000</v>
      </c>
      <c r="F17" s="23">
        <f t="shared" ref="F17:I17" si="2">SUM(F13:F16)</f>
        <v>3100000</v>
      </c>
      <c r="G17" s="23">
        <f t="shared" si="2"/>
        <v>2150000</v>
      </c>
      <c r="H17" s="23">
        <f t="shared" si="2"/>
        <v>0</v>
      </c>
      <c r="I17" s="23">
        <f t="shared" si="2"/>
        <v>5250000</v>
      </c>
      <c r="J17" s="770"/>
      <c r="K17" s="771"/>
      <c r="L17" s="27"/>
      <c r="M17" s="27"/>
      <c r="N17" s="56"/>
    </row>
    <row r="18" spans="1:14" ht="49.5" customHeight="1" thickBot="1" x14ac:dyDescent="0.3">
      <c r="A18" s="303"/>
      <c r="B18" s="764" t="s">
        <v>262</v>
      </c>
      <c r="C18" s="765"/>
      <c r="D18" s="235" t="s">
        <v>299</v>
      </c>
      <c r="E18" s="235"/>
      <c r="F18" s="235"/>
      <c r="G18" s="235"/>
      <c r="H18" s="235"/>
      <c r="I18" s="235"/>
      <c r="J18" s="439"/>
      <c r="K18" s="440"/>
      <c r="L18" s="235"/>
      <c r="M18" s="238"/>
      <c r="N18" s="329"/>
    </row>
    <row r="19" spans="1:14" ht="36.75" customHeight="1" thickBot="1" x14ac:dyDescent="0.3">
      <c r="A19" s="36" t="s">
        <v>317</v>
      </c>
      <c r="B19" s="305" t="s">
        <v>263</v>
      </c>
      <c r="C19" s="284" t="s">
        <v>264</v>
      </c>
      <c r="D19" s="308"/>
      <c r="E19" s="314">
        <v>1590000</v>
      </c>
      <c r="F19" s="314">
        <v>1200000</v>
      </c>
      <c r="G19" s="333">
        <v>390000</v>
      </c>
      <c r="H19" s="282"/>
      <c r="I19" s="314">
        <f t="shared" ref="I19:I22" si="3">SUM(F19:H19)</f>
        <v>1590000</v>
      </c>
      <c r="J19" s="727"/>
      <c r="K19" s="728"/>
      <c r="L19" s="287"/>
      <c r="M19" s="442" t="s">
        <v>381</v>
      </c>
      <c r="N19" s="292" t="s">
        <v>376</v>
      </c>
    </row>
    <row r="20" spans="1:14" ht="47.25" customHeight="1" thickBot="1" x14ac:dyDescent="0.3">
      <c r="A20" s="36" t="s">
        <v>318</v>
      </c>
      <c r="B20" s="305" t="s">
        <v>265</v>
      </c>
      <c r="C20" s="284" t="s">
        <v>266</v>
      </c>
      <c r="D20" s="308"/>
      <c r="E20" s="314">
        <v>725000</v>
      </c>
      <c r="F20" s="314">
        <v>650000</v>
      </c>
      <c r="G20" s="332">
        <v>75000</v>
      </c>
      <c r="H20" s="282"/>
      <c r="I20" s="314">
        <f t="shared" si="3"/>
        <v>725000</v>
      </c>
      <c r="J20" s="727"/>
      <c r="K20" s="728"/>
      <c r="L20" s="287"/>
      <c r="M20" s="442" t="s">
        <v>381</v>
      </c>
      <c r="N20" s="292" t="s">
        <v>376</v>
      </c>
    </row>
    <row r="21" spans="1:14" ht="57.75" customHeight="1" thickBot="1" x14ac:dyDescent="0.3">
      <c r="A21" s="8" t="s">
        <v>319</v>
      </c>
      <c r="B21" s="305" t="s">
        <v>267</v>
      </c>
      <c r="C21" s="284" t="s">
        <v>268</v>
      </c>
      <c r="D21" s="308"/>
      <c r="E21" s="314">
        <v>870000</v>
      </c>
      <c r="F21" s="314">
        <v>750000</v>
      </c>
      <c r="G21" s="332">
        <v>120000</v>
      </c>
      <c r="H21" s="282"/>
      <c r="I21" s="314">
        <f t="shared" si="3"/>
        <v>870000</v>
      </c>
      <c r="J21" s="727"/>
      <c r="K21" s="728"/>
      <c r="L21" s="287"/>
      <c r="M21" s="442" t="s">
        <v>381</v>
      </c>
      <c r="N21" s="292" t="s">
        <v>376</v>
      </c>
    </row>
    <row r="22" spans="1:14" ht="89.25" customHeight="1" thickBot="1" x14ac:dyDescent="0.3">
      <c r="A22" s="36" t="s">
        <v>320</v>
      </c>
      <c r="B22" s="377" t="s">
        <v>269</v>
      </c>
      <c r="C22" s="300" t="s">
        <v>270</v>
      </c>
      <c r="D22" s="167"/>
      <c r="E22" s="161">
        <v>600000</v>
      </c>
      <c r="F22" s="161">
        <v>550000</v>
      </c>
      <c r="G22" s="396">
        <v>50000</v>
      </c>
      <c r="H22" s="262"/>
      <c r="I22" s="161">
        <f t="shared" si="3"/>
        <v>600000</v>
      </c>
      <c r="J22" s="689"/>
      <c r="K22" s="690"/>
      <c r="L22" s="202"/>
      <c r="M22" s="442" t="s">
        <v>381</v>
      </c>
      <c r="N22" s="65" t="s">
        <v>376</v>
      </c>
    </row>
    <row r="23" spans="1:14" ht="26.25" customHeight="1" thickBot="1" x14ac:dyDescent="0.3">
      <c r="A23" s="5"/>
      <c r="B23" s="30" t="s">
        <v>337</v>
      </c>
      <c r="C23" s="310"/>
      <c r="D23" s="330"/>
      <c r="E23" s="162">
        <f>SUM(E19:E22)</f>
        <v>3785000</v>
      </c>
      <c r="F23" s="28">
        <f>SUM(F19:F22)</f>
        <v>3150000</v>
      </c>
      <c r="G23" s="28">
        <f>SUM(G19:G22)</f>
        <v>635000</v>
      </c>
      <c r="H23" s="28">
        <f>SUM(H19:H22)</f>
        <v>0</v>
      </c>
      <c r="I23" s="28">
        <f>SUM(I19:I22)</f>
        <v>3785000</v>
      </c>
      <c r="J23" s="768"/>
      <c r="K23" s="769"/>
      <c r="L23" s="29"/>
      <c r="M23" s="245"/>
      <c r="N23" s="395"/>
    </row>
  </sheetData>
  <autoFilter ref="A1:N23">
    <filterColumn colId="5" showButton="0"/>
    <filterColumn colId="6" showButton="0"/>
    <filterColumn colId="9" showButton="0"/>
    <filterColumn colId="10" showButton="0"/>
  </autoFilter>
  <mergeCells count="33">
    <mergeCell ref="F1:H1"/>
    <mergeCell ref="I1:I2"/>
    <mergeCell ref="J1:L1"/>
    <mergeCell ref="M1:M2"/>
    <mergeCell ref="A1:A2"/>
    <mergeCell ref="B1:B2"/>
    <mergeCell ref="C1:C2"/>
    <mergeCell ref="D1:D2"/>
    <mergeCell ref="E1:E2"/>
    <mergeCell ref="J23:K23"/>
    <mergeCell ref="J21:K21"/>
    <mergeCell ref="J20:K20"/>
    <mergeCell ref="J22:K22"/>
    <mergeCell ref="J14:K14"/>
    <mergeCell ref="J19:K19"/>
    <mergeCell ref="J15:K15"/>
    <mergeCell ref="J16:K16"/>
    <mergeCell ref="J17:K17"/>
    <mergeCell ref="N1:N2"/>
    <mergeCell ref="J2:K2"/>
    <mergeCell ref="J13:K13"/>
    <mergeCell ref="J5:K5"/>
    <mergeCell ref="J6:K6"/>
    <mergeCell ref="B18:C18"/>
    <mergeCell ref="J4:K4"/>
    <mergeCell ref="B3:C3"/>
    <mergeCell ref="B4:C4"/>
    <mergeCell ref="B12:C12"/>
    <mergeCell ref="J9:K9"/>
    <mergeCell ref="J10:K10"/>
    <mergeCell ref="J11:K11"/>
    <mergeCell ref="J7:K7"/>
    <mergeCell ref="J8:K8"/>
  </mergeCells>
  <printOptions horizontalCentered="1"/>
  <pageMargins left="0.27559055118110237" right="0.23622047244094491" top="0.55118110236220474" bottom="0.47244094488188981" header="0.19685039370078741" footer="0.19685039370078741"/>
  <pageSetup paperSize="8" fitToHeight="0" orientation="landscape" r:id="rId1"/>
  <headerFooter>
    <oddFooter>&amp;L&amp;F&amp;CSheet &amp;P of &amp;N&amp;R&amp;A</oddFooter>
  </headerFooter>
  <rowBreaks count="3" manualBreakCount="3">
    <brk id="8" max="16383" man="1"/>
    <brk id="11" max="16383" man="1"/>
    <brk id="17" max="16383" man="1"/>
  </rowBreaks>
  <ignoredErrors>
    <ignoredError sqref="I19:I22 I16 I13:I14 I9 I5:I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
  <sheetViews>
    <sheetView workbookViewId="0">
      <selection activeCell="M17" sqref="M17"/>
    </sheetView>
  </sheetViews>
  <sheetFormatPr defaultRowHeight="15" x14ac:dyDescent="0.25"/>
  <cols>
    <col min="2" max="2" width="15.5703125" customWidth="1"/>
    <col min="3" max="3" width="26.85546875" customWidth="1"/>
    <col min="4" max="4" width="6.28515625" customWidth="1"/>
    <col min="5" max="5" width="12.28515625" customWidth="1"/>
    <col min="6" max="6" width="12.42578125" customWidth="1"/>
    <col min="7" max="7" width="11" customWidth="1"/>
    <col min="9" max="9" width="13.28515625" customWidth="1"/>
    <col min="13" max="13" width="29.140625" customWidth="1"/>
    <col min="14" max="14" width="21.7109375" customWidth="1"/>
  </cols>
  <sheetData>
    <row r="1" spans="1:14" ht="33" customHeight="1" thickBot="1" x14ac:dyDescent="0.3">
      <c r="A1" s="676"/>
      <c r="B1" s="576" t="s">
        <v>0</v>
      </c>
      <c r="C1" s="580" t="s">
        <v>1</v>
      </c>
      <c r="D1" s="680" t="s">
        <v>2</v>
      </c>
      <c r="E1" s="576" t="s">
        <v>3</v>
      </c>
      <c r="F1" s="585" t="s">
        <v>4</v>
      </c>
      <c r="G1" s="586"/>
      <c r="H1" s="587"/>
      <c r="I1" s="576" t="s">
        <v>5</v>
      </c>
      <c r="J1" s="583" t="s">
        <v>6</v>
      </c>
      <c r="K1" s="753"/>
      <c r="L1" s="584"/>
      <c r="M1" s="669" t="s">
        <v>7</v>
      </c>
      <c r="N1" s="760" t="s">
        <v>275</v>
      </c>
    </row>
    <row r="2" spans="1:14" ht="42.75" thickBot="1" x14ac:dyDescent="0.3">
      <c r="A2" s="748"/>
      <c r="B2" s="577"/>
      <c r="C2" s="749"/>
      <c r="D2" s="747"/>
      <c r="E2" s="577"/>
      <c r="F2" s="479" t="s">
        <v>8</v>
      </c>
      <c r="G2" s="479" t="s">
        <v>9</v>
      </c>
      <c r="H2" s="479" t="s">
        <v>10</v>
      </c>
      <c r="I2" s="577"/>
      <c r="J2" s="749" t="s">
        <v>325</v>
      </c>
      <c r="K2" s="752"/>
      <c r="L2" s="472" t="s">
        <v>326</v>
      </c>
      <c r="M2" s="750"/>
      <c r="N2" s="761"/>
    </row>
    <row r="3" spans="1:14" ht="137.25" thickBot="1" x14ac:dyDescent="0.3">
      <c r="A3" s="36" t="s">
        <v>228</v>
      </c>
      <c r="B3" s="262" t="s">
        <v>229</v>
      </c>
      <c r="C3" s="465" t="s">
        <v>230</v>
      </c>
      <c r="D3" s="168" t="s">
        <v>16</v>
      </c>
      <c r="E3" s="161">
        <f>'Open Spaces &amp; Sports Pitches'!E5</f>
        <v>2300000</v>
      </c>
      <c r="F3" s="161">
        <f>'Open Spaces &amp; Sports Pitches'!F5</f>
        <v>0</v>
      </c>
      <c r="G3" s="161">
        <f>'Open Spaces &amp; Sports Pitches'!G5</f>
        <v>2300000</v>
      </c>
      <c r="H3" s="161">
        <f>'Open Spaces &amp; Sports Pitches'!H5</f>
        <v>0</v>
      </c>
      <c r="I3" s="161">
        <f>'Open Spaces &amp; Sports Pitches'!I5</f>
        <v>2300000</v>
      </c>
      <c r="J3" s="531">
        <f>'Open Spaces &amp; Sports Pitches'!J5</f>
        <v>0</v>
      </c>
      <c r="K3" s="532"/>
      <c r="L3" s="161">
        <f>'Open Spaces &amp; Sports Pitches'!L5</f>
        <v>0</v>
      </c>
      <c r="M3" s="466" t="s">
        <v>374</v>
      </c>
      <c r="N3" s="64" t="s">
        <v>278</v>
      </c>
    </row>
    <row r="4" spans="1:14" ht="27.75" customHeight="1" thickBot="1" x14ac:dyDescent="0.3">
      <c r="A4" s="549"/>
      <c r="B4" s="762" t="s">
        <v>389</v>
      </c>
      <c r="C4" s="762"/>
      <c r="D4" s="762"/>
      <c r="E4" s="488">
        <f>SUM(E3)</f>
        <v>2300000</v>
      </c>
      <c r="F4" s="488">
        <f t="shared" ref="F4:L4" si="0">SUM(F3)</f>
        <v>0</v>
      </c>
      <c r="G4" s="488">
        <f t="shared" si="0"/>
        <v>2300000</v>
      </c>
      <c r="H4" s="488">
        <f t="shared" si="0"/>
        <v>0</v>
      </c>
      <c r="I4" s="488">
        <f t="shared" si="0"/>
        <v>2300000</v>
      </c>
      <c r="J4" s="546">
        <f t="shared" si="0"/>
        <v>0</v>
      </c>
      <c r="K4" s="547"/>
      <c r="L4" s="488">
        <f t="shared" si="0"/>
        <v>0</v>
      </c>
      <c r="M4" s="207"/>
      <c r="N4" s="207"/>
    </row>
  </sheetData>
  <mergeCells count="12">
    <mergeCell ref="M1:M2"/>
    <mergeCell ref="N1:N2"/>
    <mergeCell ref="J2:K2"/>
    <mergeCell ref="B4:D4"/>
    <mergeCell ref="F1:H1"/>
    <mergeCell ref="J1:L1"/>
    <mergeCell ref="I1:I2"/>
    <mergeCell ref="A1:A2"/>
    <mergeCell ref="B1:B2"/>
    <mergeCell ref="C1:C2"/>
    <mergeCell ref="D1:D2"/>
    <mergeCell ref="E1:E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workbookViewId="0">
      <selection activeCell="J18" sqref="J18"/>
    </sheetView>
  </sheetViews>
  <sheetFormatPr defaultRowHeight="15" x14ac:dyDescent="0.25"/>
  <cols>
    <col min="2" max="2" width="15.5703125" customWidth="1"/>
    <col min="3" max="3" width="30.28515625" customWidth="1"/>
    <col min="4" max="4" width="4.28515625" style="166" customWidth="1"/>
    <col min="5" max="5" width="12.28515625" customWidth="1"/>
    <col min="6" max="6" width="11.140625" customWidth="1"/>
    <col min="7" max="7" width="11.42578125" customWidth="1"/>
    <col min="9" max="9" width="12.28515625" customWidth="1"/>
    <col min="10" max="10" width="9.5703125" bestFit="1" customWidth="1"/>
    <col min="13" max="13" width="11.5703125" customWidth="1"/>
    <col min="14" max="14" width="21.5703125" bestFit="1" customWidth="1"/>
  </cols>
  <sheetData>
    <row r="1" spans="1:14" thickBot="1" x14ac:dyDescent="0.35"/>
    <row r="2" spans="1:14" ht="60" customHeight="1" thickBot="1" x14ac:dyDescent="0.3">
      <c r="A2" s="676"/>
      <c r="B2" s="576" t="s">
        <v>0</v>
      </c>
      <c r="C2" s="580" t="s">
        <v>1</v>
      </c>
      <c r="D2" s="680" t="s">
        <v>2</v>
      </c>
      <c r="E2" s="578" t="s">
        <v>3</v>
      </c>
      <c r="F2" s="585" t="s">
        <v>4</v>
      </c>
      <c r="G2" s="586"/>
      <c r="H2" s="587"/>
      <c r="I2" s="576" t="s">
        <v>5</v>
      </c>
      <c r="J2" s="583" t="s">
        <v>6</v>
      </c>
      <c r="K2" s="753"/>
      <c r="L2" s="584"/>
      <c r="M2" s="669" t="s">
        <v>7</v>
      </c>
      <c r="N2" s="672" t="s">
        <v>275</v>
      </c>
    </row>
    <row r="3" spans="1:14" ht="42.75" thickBot="1" x14ac:dyDescent="0.3">
      <c r="A3" s="748"/>
      <c r="B3" s="577"/>
      <c r="C3" s="749"/>
      <c r="D3" s="747"/>
      <c r="E3" s="579"/>
      <c r="F3" s="199" t="s">
        <v>8</v>
      </c>
      <c r="G3" s="199" t="s">
        <v>9</v>
      </c>
      <c r="H3" s="199" t="s">
        <v>10</v>
      </c>
      <c r="I3" s="577"/>
      <c r="J3" s="749" t="s">
        <v>325</v>
      </c>
      <c r="K3" s="752"/>
      <c r="L3" s="129" t="s">
        <v>326</v>
      </c>
      <c r="M3" s="750"/>
      <c r="N3" s="751"/>
    </row>
    <row r="4" spans="1:14" ht="23.25" customHeight="1" thickBot="1" x14ac:dyDescent="0.3">
      <c r="A4" s="5"/>
      <c r="B4" s="719" t="s">
        <v>216</v>
      </c>
      <c r="C4" s="720"/>
      <c r="D4" s="243"/>
      <c r="E4" s="230"/>
      <c r="F4" s="230"/>
      <c r="G4" s="230"/>
      <c r="H4" s="230"/>
      <c r="I4" s="230"/>
      <c r="J4" s="721"/>
      <c r="K4" s="722"/>
      <c r="L4" s="230"/>
      <c r="M4" s="230"/>
      <c r="N4" s="241"/>
    </row>
    <row r="5" spans="1:14" ht="42.75" customHeight="1" thickBot="1" x14ac:dyDescent="0.3">
      <c r="A5" s="5" t="s">
        <v>217</v>
      </c>
      <c r="B5" s="24" t="s">
        <v>218</v>
      </c>
      <c r="C5" s="256" t="s">
        <v>219</v>
      </c>
      <c r="D5" s="168" t="s">
        <v>16</v>
      </c>
      <c r="E5" s="161">
        <v>1200000</v>
      </c>
      <c r="F5" s="26">
        <v>1200000</v>
      </c>
      <c r="G5" s="24"/>
      <c r="H5" s="24"/>
      <c r="I5" s="26">
        <f>SUM(F5:H5)</f>
        <v>1200000</v>
      </c>
      <c r="J5" s="116">
        <v>250000</v>
      </c>
      <c r="K5" s="117"/>
      <c r="L5" s="27"/>
      <c r="M5" s="27"/>
      <c r="N5" s="397" t="s">
        <v>278</v>
      </c>
    </row>
    <row r="6" spans="1:14" ht="32.25" customHeight="1" thickBot="1" x14ac:dyDescent="0.3">
      <c r="A6" s="5" t="s">
        <v>217</v>
      </c>
      <c r="B6" s="24" t="s">
        <v>220</v>
      </c>
      <c r="C6" s="256" t="s">
        <v>219</v>
      </c>
      <c r="D6" s="168" t="s">
        <v>79</v>
      </c>
      <c r="E6" s="109">
        <v>1200000</v>
      </c>
      <c r="F6" s="26">
        <v>1200000</v>
      </c>
      <c r="G6" s="24"/>
      <c r="H6" s="24"/>
      <c r="I6" s="26">
        <f t="shared" ref="I6:I8" si="0">SUM(F6:H6)</f>
        <v>1200000</v>
      </c>
      <c r="J6" s="107"/>
      <c r="K6" s="108"/>
      <c r="L6" s="24"/>
      <c r="M6" s="24"/>
      <c r="N6" s="397" t="s">
        <v>376</v>
      </c>
    </row>
    <row r="7" spans="1:14" ht="42.75" customHeight="1" thickBot="1" x14ac:dyDescent="0.3">
      <c r="A7" s="5" t="s">
        <v>221</v>
      </c>
      <c r="B7" s="24" t="s">
        <v>222</v>
      </c>
      <c r="C7" s="256" t="s">
        <v>219</v>
      </c>
      <c r="D7" s="168" t="s">
        <v>16</v>
      </c>
      <c r="E7" s="109">
        <v>1200000</v>
      </c>
      <c r="F7" s="24"/>
      <c r="G7" s="26">
        <v>1200000</v>
      </c>
      <c r="H7" s="24"/>
      <c r="I7" s="26">
        <f t="shared" si="0"/>
        <v>1200000</v>
      </c>
      <c r="J7" s="107"/>
      <c r="K7" s="108"/>
      <c r="L7" s="24"/>
      <c r="M7" s="24"/>
      <c r="N7" s="397" t="s">
        <v>376</v>
      </c>
    </row>
    <row r="8" spans="1:14" ht="37.5" customHeight="1" thickBot="1" x14ac:dyDescent="0.3">
      <c r="A8" s="61" t="s">
        <v>284</v>
      </c>
      <c r="B8" s="67" t="s">
        <v>283</v>
      </c>
      <c r="C8" s="335" t="s">
        <v>219</v>
      </c>
      <c r="D8" s="168">
        <v>2</v>
      </c>
      <c r="E8" s="109">
        <v>1200000</v>
      </c>
      <c r="F8" s="62"/>
      <c r="G8" s="63">
        <v>1200000</v>
      </c>
      <c r="H8" s="62"/>
      <c r="I8" s="63">
        <f t="shared" si="0"/>
        <v>1200000</v>
      </c>
      <c r="J8" s="107"/>
      <c r="K8" s="108"/>
      <c r="L8" s="62"/>
      <c r="M8" s="62"/>
      <c r="N8" s="397" t="s">
        <v>376</v>
      </c>
    </row>
    <row r="9" spans="1:14" ht="22.5" customHeight="1" thickBot="1" x14ac:dyDescent="0.3">
      <c r="A9" s="5"/>
      <c r="B9" s="598" t="s">
        <v>223</v>
      </c>
      <c r="C9" s="599"/>
      <c r="D9" s="229"/>
      <c r="E9" s="230"/>
      <c r="F9" s="230"/>
      <c r="G9" s="230"/>
      <c r="H9" s="230"/>
      <c r="I9" s="230"/>
      <c r="J9" s="242"/>
      <c r="K9" s="233"/>
      <c r="L9" s="230"/>
      <c r="M9" s="230"/>
      <c r="N9" s="231"/>
    </row>
    <row r="10" spans="1:14" ht="129" customHeight="1" thickBot="1" x14ac:dyDescent="0.3">
      <c r="A10" s="5" t="s">
        <v>224</v>
      </c>
      <c r="B10" s="24" t="s">
        <v>223</v>
      </c>
      <c r="C10" s="256" t="s">
        <v>225</v>
      </c>
      <c r="D10" s="168"/>
      <c r="E10" s="164"/>
      <c r="F10" s="24"/>
      <c r="G10" s="24"/>
      <c r="H10" s="24"/>
      <c r="I10" s="517">
        <f>SUM(F10:H10)</f>
        <v>0</v>
      </c>
      <c r="J10" s="107"/>
      <c r="K10" s="108"/>
      <c r="L10" s="24"/>
      <c r="M10" s="24"/>
      <c r="N10" s="64" t="s">
        <v>286</v>
      </c>
    </row>
    <row r="11" spans="1:14" ht="23.25" thickBot="1" x14ac:dyDescent="0.3">
      <c r="A11" s="5"/>
      <c r="B11" s="206" t="s">
        <v>334</v>
      </c>
      <c r="C11" s="256"/>
      <c r="D11" s="168"/>
      <c r="E11" s="162">
        <f>SUM(E5:E10)</f>
        <v>4800000</v>
      </c>
      <c r="F11" s="28">
        <f t="shared" ref="F11:H11" si="1">SUM(F5:F10)</f>
        <v>2400000</v>
      </c>
      <c r="G11" s="28">
        <f t="shared" si="1"/>
        <v>2400000</v>
      </c>
      <c r="H11" s="28">
        <f t="shared" si="1"/>
        <v>0</v>
      </c>
      <c r="I11" s="28">
        <v>4800000</v>
      </c>
      <c r="J11" s="114">
        <f>SUM(J5:J10)</f>
        <v>250000</v>
      </c>
      <c r="K11" s="115"/>
      <c r="L11" s="29"/>
      <c r="M11" s="29"/>
      <c r="N11" s="64"/>
    </row>
    <row r="12" spans="1:14" ht="38.25" customHeight="1" thickBot="1" x14ac:dyDescent="0.3">
      <c r="A12" s="304"/>
      <c r="B12" s="772" t="s">
        <v>271</v>
      </c>
      <c r="C12" s="773"/>
      <c r="D12" s="773"/>
      <c r="E12" s="773"/>
      <c r="F12" s="773"/>
      <c r="G12" s="773"/>
      <c r="H12" s="773"/>
      <c r="I12" s="773"/>
      <c r="J12" s="773"/>
      <c r="K12" s="773"/>
      <c r="L12" s="773"/>
      <c r="M12" s="398"/>
      <c r="N12" s="58"/>
    </row>
    <row r="13" spans="1:14" ht="66" customHeight="1" thickBot="1" x14ac:dyDescent="0.3">
      <c r="A13" s="302" t="s">
        <v>272</v>
      </c>
      <c r="B13" s="312" t="s">
        <v>273</v>
      </c>
      <c r="C13" s="284" t="s">
        <v>274</v>
      </c>
      <c r="D13" s="318"/>
      <c r="E13" s="314">
        <v>750000</v>
      </c>
      <c r="F13" s="282"/>
      <c r="G13" s="314">
        <v>750000</v>
      </c>
      <c r="H13" s="282"/>
      <c r="I13" s="314">
        <f>SUM(F13:H13)</f>
        <v>750000</v>
      </c>
      <c r="J13" s="119"/>
      <c r="K13" s="120"/>
      <c r="L13" s="282"/>
      <c r="M13" s="282"/>
      <c r="N13" s="334"/>
    </row>
    <row r="14" spans="1:14" ht="21.75" thickBot="1" x14ac:dyDescent="0.3">
      <c r="A14" s="36"/>
      <c r="B14" s="399" t="s">
        <v>354</v>
      </c>
      <c r="C14" s="256"/>
      <c r="D14" s="168"/>
      <c r="E14" s="264">
        <f>SUM(E13)</f>
        <v>750000</v>
      </c>
      <c r="F14" s="115">
        <f t="shared" ref="F14:I14" si="2">SUM(F13)</f>
        <v>0</v>
      </c>
      <c r="G14" s="115">
        <f t="shared" si="2"/>
        <v>750000</v>
      </c>
      <c r="H14" s="115">
        <f t="shared" si="2"/>
        <v>0</v>
      </c>
      <c r="I14" s="115">
        <f t="shared" si="2"/>
        <v>750000</v>
      </c>
      <c r="J14" s="256"/>
      <c r="K14" s="257"/>
      <c r="L14" s="257"/>
      <c r="M14" s="257"/>
      <c r="N14" s="56"/>
    </row>
  </sheetData>
  <autoFilter ref="A2:N14">
    <filterColumn colId="5" showButton="0"/>
    <filterColumn colId="6" showButton="0"/>
    <filterColumn colId="9" showButton="0"/>
    <filterColumn colId="10" showButton="0"/>
  </autoFilter>
  <mergeCells count="15">
    <mergeCell ref="A2:A3"/>
    <mergeCell ref="B2:B3"/>
    <mergeCell ref="C2:C3"/>
    <mergeCell ref="B4:C4"/>
    <mergeCell ref="M2:M3"/>
    <mergeCell ref="N2:N3"/>
    <mergeCell ref="J3:K3"/>
    <mergeCell ref="F2:H2"/>
    <mergeCell ref="I2:I3"/>
    <mergeCell ref="J2:L2"/>
    <mergeCell ref="B9:C9"/>
    <mergeCell ref="B12:L12"/>
    <mergeCell ref="J4:K4"/>
    <mergeCell ref="D2:D3"/>
    <mergeCell ref="E2:E3"/>
  </mergeCells>
  <printOptions horizontalCentered="1"/>
  <pageMargins left="0.23622047244094491" right="0.23622047244094491" top="0.47244094488188981" bottom="0.43307086614173229" header="0.19685039370078741" footer="0.19685039370078741"/>
  <pageSetup paperSize="8" fitToWidth="0" orientation="landscape" r:id="rId1"/>
  <headerFooter>
    <oddFooter>&amp;L&amp;F&amp;CSheet &amp;P of &amp;N&amp;R&amp;A</oddFooter>
  </headerFooter>
  <ignoredErrors>
    <ignoredError sqref="I13 I5:I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
  <sheetViews>
    <sheetView workbookViewId="0">
      <selection activeCell="J15" sqref="J15"/>
    </sheetView>
  </sheetViews>
  <sheetFormatPr defaultRowHeight="15" x14ac:dyDescent="0.25"/>
  <cols>
    <col min="2" max="2" width="15.5703125" customWidth="1"/>
    <col min="3" max="3" width="30.28515625" customWidth="1"/>
    <col min="4" max="4" width="4.28515625" customWidth="1"/>
    <col min="5" max="5" width="12.28515625" customWidth="1"/>
    <col min="6" max="6" width="11.140625" customWidth="1"/>
    <col min="7" max="7" width="11.42578125" customWidth="1"/>
    <col min="9" max="9" width="12.28515625" customWidth="1"/>
    <col min="10" max="10" width="9.5703125" bestFit="1" customWidth="1"/>
    <col min="13" max="13" width="18.5703125" customWidth="1"/>
    <col min="14" max="14" width="21.5703125" bestFit="1" customWidth="1"/>
  </cols>
  <sheetData>
    <row r="1" spans="1:14" ht="46.5" customHeight="1" thickBot="1" x14ac:dyDescent="0.3">
      <c r="A1" s="676"/>
      <c r="B1" s="576" t="s">
        <v>0</v>
      </c>
      <c r="C1" s="576" t="s">
        <v>1</v>
      </c>
      <c r="D1" s="697" t="s">
        <v>2</v>
      </c>
      <c r="E1" s="735" t="s">
        <v>3</v>
      </c>
      <c r="F1" s="774" t="s">
        <v>4</v>
      </c>
      <c r="G1" s="775"/>
      <c r="H1" s="776"/>
      <c r="I1" s="576" t="s">
        <v>5</v>
      </c>
      <c r="J1" s="583" t="s">
        <v>6</v>
      </c>
      <c r="K1" s="753"/>
      <c r="L1" s="584"/>
      <c r="M1" s="669" t="s">
        <v>7</v>
      </c>
      <c r="N1" s="672" t="s">
        <v>275</v>
      </c>
    </row>
    <row r="2" spans="1:14" ht="42.75" thickBot="1" x14ac:dyDescent="0.3">
      <c r="A2" s="748"/>
      <c r="B2" s="577"/>
      <c r="C2" s="577"/>
      <c r="D2" s="698"/>
      <c r="E2" s="736"/>
      <c r="F2" s="479" t="s">
        <v>8</v>
      </c>
      <c r="G2" s="479" t="s">
        <v>9</v>
      </c>
      <c r="H2" s="479" t="s">
        <v>10</v>
      </c>
      <c r="I2" s="577"/>
      <c r="J2" s="583" t="s">
        <v>325</v>
      </c>
      <c r="K2" s="584"/>
      <c r="L2" s="472" t="s">
        <v>326</v>
      </c>
      <c r="M2" s="750"/>
      <c r="N2" s="751"/>
    </row>
    <row r="3" spans="1:14" ht="42.75" thickBot="1" x14ac:dyDescent="0.3">
      <c r="A3" s="535" t="s">
        <v>217</v>
      </c>
      <c r="B3" s="296" t="s">
        <v>218</v>
      </c>
      <c r="C3" s="534" t="s">
        <v>219</v>
      </c>
      <c r="D3" s="318" t="s">
        <v>16</v>
      </c>
      <c r="E3" s="432">
        <f>'Community Facilities &amp; Monitori'!E5</f>
        <v>1200000</v>
      </c>
      <c r="F3" s="432">
        <f>'Community Facilities &amp; Monitori'!F5</f>
        <v>1200000</v>
      </c>
      <c r="G3" s="432">
        <f>'Community Facilities &amp; Monitori'!G5</f>
        <v>0</v>
      </c>
      <c r="H3" s="432">
        <f>'Community Facilities &amp; Monitori'!H5</f>
        <v>0</v>
      </c>
      <c r="I3" s="432">
        <f>'Community Facilities &amp; Monitori'!I5</f>
        <v>1200000</v>
      </c>
      <c r="J3" s="536">
        <f>'Community Facilities &amp; Monitori'!J5</f>
        <v>250000</v>
      </c>
      <c r="K3" s="532"/>
      <c r="L3" s="432">
        <f>'Community Facilities &amp; Monitori'!L5</f>
        <v>0</v>
      </c>
      <c r="M3" s="313"/>
      <c r="N3" s="550" t="s">
        <v>278</v>
      </c>
    </row>
    <row r="4" spans="1:14" ht="23.25" customHeight="1" thickBot="1" x14ac:dyDescent="0.3">
      <c r="A4" s="549"/>
      <c r="B4" s="762" t="s">
        <v>390</v>
      </c>
      <c r="C4" s="762"/>
      <c r="D4" s="762"/>
      <c r="E4" s="488">
        <f>SUM(E3)</f>
        <v>1200000</v>
      </c>
      <c r="F4" s="488">
        <f t="shared" ref="F4:L4" si="0">SUM(F3)</f>
        <v>1200000</v>
      </c>
      <c r="G4" s="488">
        <f t="shared" si="0"/>
        <v>0</v>
      </c>
      <c r="H4" s="488">
        <f t="shared" si="0"/>
        <v>0</v>
      </c>
      <c r="I4" s="488">
        <f t="shared" si="0"/>
        <v>1200000</v>
      </c>
      <c r="J4" s="546">
        <f t="shared" si="0"/>
        <v>250000</v>
      </c>
      <c r="K4" s="547"/>
      <c r="L4" s="488">
        <f t="shared" si="0"/>
        <v>0</v>
      </c>
      <c r="M4" s="207"/>
      <c r="N4" s="207"/>
    </row>
  </sheetData>
  <mergeCells count="12">
    <mergeCell ref="M1:M2"/>
    <mergeCell ref="N1:N2"/>
    <mergeCell ref="J2:K2"/>
    <mergeCell ref="B4:D4"/>
    <mergeCell ref="F1:H1"/>
    <mergeCell ref="J1:L1"/>
    <mergeCell ref="I1:I2"/>
    <mergeCell ref="A1:A2"/>
    <mergeCell ref="B1:B2"/>
    <mergeCell ref="C1:C2"/>
    <mergeCell ref="D1:D2"/>
    <mergeCell ref="E1: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Totals</vt:lpstr>
      <vt:lpstr>Totals 2017-22</vt:lpstr>
      <vt:lpstr>Transport &amp; Utilities</vt:lpstr>
      <vt:lpstr>Transport &amp; Utilities 2017 - 22</vt:lpstr>
      <vt:lpstr>Education</vt:lpstr>
      <vt:lpstr>Education 2017 - 2022</vt:lpstr>
      <vt:lpstr>Health &amp; Emerg Serv</vt:lpstr>
      <vt:lpstr>Health &amp; Emerg Serv 2017 - 2022</vt:lpstr>
      <vt:lpstr>Indoor Sports &amp; Cultural</vt:lpstr>
      <vt:lpstr>Indoor Sports &amp; Cultur 2017-22</vt:lpstr>
      <vt:lpstr>Open Spaces &amp; Sports Pitches</vt:lpstr>
      <vt:lpstr>Open Spaces &amp; Sports 2017-2022</vt:lpstr>
      <vt:lpstr>Community Facilities &amp; Monitori</vt:lpstr>
      <vt:lpstr>Community Facil &amp; Mon 2017-22</vt:lpstr>
      <vt:lpstr>Education!Print_Area</vt:lpstr>
      <vt:lpstr>'Transport &amp; Utilities'!Print_Area</vt:lpstr>
      <vt:lpstr>Education!Print_Titles</vt:lpstr>
      <vt:lpstr>'Health &amp; Emerg Serv'!Print_Titles</vt:lpstr>
      <vt:lpstr>'Open Spaces &amp; Sports Pitches'!Print_Titles</vt:lpstr>
      <vt:lpstr>'Transport &amp; Utilities'!Print_Titles</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Barber</dc:creator>
  <cp:lastModifiedBy>David Butler</cp:lastModifiedBy>
  <cp:lastPrinted>2017-09-19T08:25:05Z</cp:lastPrinted>
  <dcterms:created xsi:type="dcterms:W3CDTF">2017-02-17T18:17:29Z</dcterms:created>
  <dcterms:modified xsi:type="dcterms:W3CDTF">2017-09-27T10:30:52Z</dcterms:modified>
</cp:coreProperties>
</file>