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80" yWindow="-30" windowWidth="1864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8" i="1" l="1"/>
  <c r="F106" i="1" l="1"/>
  <c r="E106" i="1"/>
  <c r="F105" i="1"/>
  <c r="F104" i="1"/>
  <c r="F103" i="1"/>
  <c r="F102" i="1"/>
  <c r="F101" i="1"/>
  <c r="F100" i="1"/>
  <c r="F70" i="1"/>
  <c r="E70" i="1"/>
  <c r="F69" i="1"/>
  <c r="F68" i="1"/>
  <c r="F67" i="1"/>
  <c r="F66" i="1"/>
  <c r="F65" i="1"/>
  <c r="F64" i="1"/>
  <c r="E51" i="1"/>
  <c r="F51" i="1" s="1"/>
  <c r="F50" i="1"/>
  <c r="F49" i="1"/>
  <c r="F48" i="1"/>
  <c r="F47" i="1"/>
  <c r="F46" i="1"/>
  <c r="F33" i="1"/>
  <c r="E33" i="1"/>
  <c r="F32" i="1"/>
  <c r="F31" i="1"/>
  <c r="F30" i="1"/>
  <c r="F29" i="1"/>
  <c r="F28" i="1"/>
  <c r="F27" i="1"/>
  <c r="F26" i="1"/>
  <c r="F25" i="1"/>
  <c r="F13" i="1"/>
  <c r="E13" i="1"/>
  <c r="F12" i="1"/>
  <c r="F11" i="1"/>
  <c r="F10" i="1"/>
  <c r="F9" i="1"/>
  <c r="F8" i="1"/>
  <c r="F7" i="1"/>
  <c r="F6" i="1"/>
  <c r="F5" i="1"/>
  <c r="F4" i="1"/>
  <c r="F130" i="1"/>
  <c r="E130" i="1"/>
  <c r="F129" i="1"/>
  <c r="B133" i="1"/>
  <c r="B132" i="1"/>
  <c r="B131" i="1"/>
  <c r="B130" i="1"/>
  <c r="B129" i="1"/>
  <c r="A133" i="1"/>
  <c r="J31" i="1"/>
  <c r="I31" i="1"/>
  <c r="J30" i="1"/>
  <c r="J29" i="1"/>
  <c r="J28" i="1"/>
  <c r="J27" i="1"/>
  <c r="J26" i="1"/>
  <c r="B27" i="1"/>
  <c r="J25" i="1"/>
  <c r="B38" i="1"/>
  <c r="B37" i="1"/>
  <c r="B36" i="1"/>
  <c r="B35" i="1"/>
  <c r="B34" i="1"/>
  <c r="B33" i="1"/>
  <c r="B32" i="1"/>
  <c r="B31" i="1"/>
  <c r="B30" i="1"/>
  <c r="B29" i="1"/>
  <c r="B28" i="1"/>
  <c r="B26" i="1"/>
  <c r="B25" i="1"/>
  <c r="J11" i="1"/>
  <c r="I11" i="1"/>
  <c r="J10" i="1"/>
  <c r="J9" i="1"/>
  <c r="J8" i="1"/>
  <c r="J7" i="1"/>
  <c r="J6" i="1"/>
  <c r="J5" i="1"/>
  <c r="J4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18" i="1"/>
  <c r="F89" i="1"/>
  <c r="E89" i="1"/>
  <c r="F88" i="1"/>
  <c r="F87" i="1"/>
  <c r="F86" i="1"/>
  <c r="F85" i="1"/>
  <c r="F84" i="1"/>
  <c r="I68" i="1"/>
  <c r="J68" i="1" s="1"/>
  <c r="E121" i="1"/>
  <c r="F120" i="1"/>
  <c r="F119" i="1"/>
  <c r="I104" i="1"/>
  <c r="J104" i="1" s="1"/>
  <c r="J103" i="1"/>
  <c r="J102" i="1"/>
  <c r="J101" i="1"/>
  <c r="J100" i="1"/>
  <c r="J67" i="1"/>
  <c r="J66" i="1"/>
  <c r="J65" i="1"/>
  <c r="J64" i="1"/>
  <c r="F121" i="1" l="1"/>
  <c r="B92" i="1"/>
  <c r="B91" i="1"/>
  <c r="B90" i="1"/>
  <c r="B89" i="1"/>
  <c r="B88" i="1"/>
  <c r="B87" i="1"/>
  <c r="B86" i="1"/>
  <c r="B85" i="1"/>
  <c r="B84" i="1"/>
  <c r="A93" i="1"/>
  <c r="B93" i="1" s="1"/>
  <c r="B75" i="1" l="1"/>
  <c r="B74" i="1"/>
  <c r="B73" i="1"/>
  <c r="B72" i="1"/>
  <c r="B71" i="1"/>
  <c r="B70" i="1"/>
  <c r="B69" i="1"/>
  <c r="B68" i="1"/>
  <c r="B67" i="1"/>
  <c r="B66" i="1"/>
  <c r="B65" i="1"/>
  <c r="B64" i="1"/>
  <c r="A76" i="1"/>
  <c r="B76" i="1" s="1"/>
  <c r="B110" i="1"/>
  <c r="B109" i="1"/>
  <c r="B108" i="1"/>
  <c r="B107" i="1"/>
  <c r="B106" i="1"/>
  <c r="B105" i="1"/>
  <c r="B104" i="1"/>
  <c r="B103" i="1"/>
  <c r="B102" i="1"/>
  <c r="B101" i="1"/>
  <c r="B100" i="1"/>
  <c r="A111" i="1"/>
  <c r="B111" i="1" s="1"/>
  <c r="B56" i="1"/>
  <c r="B55" i="1"/>
  <c r="B54" i="1"/>
  <c r="B53" i="1"/>
  <c r="B52" i="1"/>
  <c r="B51" i="1"/>
  <c r="B50" i="1"/>
  <c r="B49" i="1"/>
  <c r="B48" i="1"/>
  <c r="B47" i="1"/>
  <c r="B46" i="1"/>
  <c r="A57" i="1"/>
  <c r="B119" i="1"/>
  <c r="B120" i="1"/>
  <c r="B121" i="1"/>
  <c r="A122" i="1"/>
  <c r="B122" i="1" l="1"/>
  <c r="B57" i="1"/>
</calcChain>
</file>

<file path=xl/sharedStrings.xml><?xml version="1.0" encoding="utf-8"?>
<sst xmlns="http://schemas.openxmlformats.org/spreadsheetml/2006/main" count="205" uniqueCount="81">
  <si>
    <t xml:space="preserve">Total </t>
  </si>
  <si>
    <t>Sustainable travel pack</t>
  </si>
  <si>
    <t>With CIL in place</t>
  </si>
  <si>
    <t>Open space contribution</t>
  </si>
  <si>
    <t>Monitoring fee</t>
  </si>
  <si>
    <t>Sixth Form Education</t>
  </si>
  <si>
    <t>Improvement of Croft Medical Centre</t>
  </si>
  <si>
    <t>15/1761 Land at Southam Road, Radford Semele (25 dwellings)</t>
  </si>
  <si>
    <t>16/0196 Land to the South of Offchurch Lane, Radford Semele (150 dwellings)</t>
  </si>
  <si>
    <t>14/0693 West of 22 Wellesbourne Road, Barford (60 dwellings)</t>
  </si>
  <si>
    <t>Library contribution</t>
  </si>
  <si>
    <t>Footpath contribution</t>
  </si>
  <si>
    <t>Sustainability travel pack</t>
  </si>
  <si>
    <t>13/0607 Land North of Harbury Lane, Bishops Tachbrook (220 dwellings)</t>
  </si>
  <si>
    <t>Footpaths</t>
  </si>
  <si>
    <t>School Transport</t>
  </si>
  <si>
    <t>Sustainability Pack Contribution</t>
  </si>
  <si>
    <t>Payment of Monitoring Fee</t>
  </si>
  <si>
    <t>Sustaonability Welcome packs</t>
  </si>
  <si>
    <t>Cycling Strategy contribution</t>
  </si>
  <si>
    <t>Sustainability Welcome packs</t>
  </si>
  <si>
    <t>Per dwelling</t>
  </si>
  <si>
    <t>Total</t>
  </si>
  <si>
    <t>14/0433 Land at Spring Lane, Radford Semele (65 dwellings)</t>
  </si>
  <si>
    <t xml:space="preserve">Per dwelling </t>
  </si>
  <si>
    <t>Acute and Planned healthcare *</t>
  </si>
  <si>
    <t>Pre School Contribution*</t>
  </si>
  <si>
    <t>Primary Education Contribution*</t>
  </si>
  <si>
    <t>Primary SEN Contribution*</t>
  </si>
  <si>
    <t>Secondary SEN contribution*</t>
  </si>
  <si>
    <t>GP Surgery Improvement*</t>
  </si>
  <si>
    <t>Secondary Education Contribution</t>
  </si>
  <si>
    <t>Sixth Form Education Contribution</t>
  </si>
  <si>
    <t>Play Area Equipment Contribution*</t>
  </si>
  <si>
    <t>Indoor Sports Facilities*</t>
  </si>
  <si>
    <t>Heath Contribution South Warwickshire FT (Hosp)*</t>
  </si>
  <si>
    <t>Heath Contribution South Warwickshire FT (GP)*</t>
  </si>
  <si>
    <t>Outdoor Sports Facilities*</t>
  </si>
  <si>
    <t>Offsite Parks, Gardens &amp; Allotments*</t>
  </si>
  <si>
    <t>Education Contribution*</t>
  </si>
  <si>
    <t>Highways Contribution*</t>
  </si>
  <si>
    <t xml:space="preserve">Hospital contribution for Warwick and Leamington hospitals* </t>
  </si>
  <si>
    <t>Indoor sports for improving facilities*</t>
  </si>
  <si>
    <t>Offsite play area contribution*</t>
  </si>
  <si>
    <t>Outdoor sports*</t>
  </si>
  <si>
    <t>Hospital contribution*</t>
  </si>
  <si>
    <t>Indoor sports facility*</t>
  </si>
  <si>
    <t>Outdoor sport facility*</t>
  </si>
  <si>
    <t>Off site parks and gardens contribution*</t>
  </si>
  <si>
    <t>Police contribution*</t>
  </si>
  <si>
    <t>Education contribution*</t>
  </si>
  <si>
    <t>Sites 100-300 Dwellings</t>
  </si>
  <si>
    <t>Sites 50-100 Dwellings</t>
  </si>
  <si>
    <t>Sites 0-50 Dwellings</t>
  </si>
  <si>
    <t>Highways contribution*</t>
  </si>
  <si>
    <t xml:space="preserve">GP surgery extension </t>
  </si>
  <si>
    <t xml:space="preserve">Footpath contribution </t>
  </si>
  <si>
    <t>GP surgery extension</t>
  </si>
  <si>
    <t>14/0661 Land at Lower Heathcote Farm, Harbury Lane (785 dwellings)</t>
  </si>
  <si>
    <t>Public transport contribution</t>
  </si>
  <si>
    <t>School transport contribution</t>
  </si>
  <si>
    <t>Sustainability pack contribution</t>
  </si>
  <si>
    <t>Country park contribution</t>
  </si>
  <si>
    <t xml:space="preserve">Right of way improvements </t>
  </si>
  <si>
    <t>Indoor sports facilities contribution*</t>
  </si>
  <si>
    <t>Outdoor sports facilities contribution*</t>
  </si>
  <si>
    <t>GP surgery contribution*</t>
  </si>
  <si>
    <t>Pre dwelling</t>
  </si>
  <si>
    <t>Country Park contribution</t>
  </si>
  <si>
    <t>Indoor sports facilities*</t>
  </si>
  <si>
    <t>Outdoor sports facilities*</t>
  </si>
  <si>
    <t>Highways infrastructure contribution*</t>
  </si>
  <si>
    <t>15/0851 Grove Farm, Harbury Lane, Bishops Tachbrook (520 dwellings)</t>
  </si>
  <si>
    <t>15/0747 Land West of Bridge Street and Wilkins Close, Barford (26 dwellings)</t>
  </si>
  <si>
    <t>Sustainable travel pack contribution</t>
  </si>
  <si>
    <t>Open space contribution*</t>
  </si>
  <si>
    <t>Acute and planned healthcare contribution*</t>
  </si>
  <si>
    <t>With CIL in place (inc. 'grey' areas)</t>
  </si>
  <si>
    <t>Secondary Education contribution</t>
  </si>
  <si>
    <t>Sites over 300 Dwellings</t>
  </si>
  <si>
    <t>* contribution covered in Reg123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</si>
</sst>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64"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164" fontId="0" fillId="0" borderId="0" xfId="0" applyNumberFormat="1" applyAlignment="1">
      <alignment vertical="center"/>
    </xf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4" fillId="0" borderId="0" xfId="0" applyNumberFormat="1" applyFont="1" applyAlignment="1">
      <alignment vertical="center"/>
    </xf>
    <xf numFmtId="0" fontId="0" fillId="4" borderId="0" xfId="0" applyFill="1" applyBorder="1"/>
    <xf numFmtId="164" fontId="2" fillId="4" borderId="0" xfId="2" applyNumberFormat="1" applyFill="1" applyBorder="1"/>
    <xf numFmtId="164" fontId="0" fillId="4" borderId="0" xfId="0" applyNumberFormat="1" applyFill="1" applyBorder="1"/>
    <xf numFmtId="164" fontId="0" fillId="0" borderId="4" xfId="0" applyNumberFormat="1" applyFont="1" applyBorder="1"/>
    <xf numFmtId="0" fontId="5" fillId="0" borderId="4" xfId="0" applyFont="1" applyBorder="1"/>
    <xf numFmtId="164" fontId="7" fillId="4" borderId="4" xfId="1" applyNumberFormat="1" applyFont="1" applyFill="1" applyBorder="1"/>
    <xf numFmtId="0" fontId="7" fillId="4" borderId="4" xfId="1" applyFont="1" applyFill="1" applyBorder="1"/>
    <xf numFmtId="0" fontId="7" fillId="4" borderId="4" xfId="0" applyFont="1" applyFill="1" applyBorder="1"/>
    <xf numFmtId="164" fontId="7" fillId="4" borderId="4" xfId="2" applyNumberFormat="1" applyFont="1" applyFill="1" applyBorder="1"/>
    <xf numFmtId="0" fontId="7" fillId="4" borderId="4" xfId="2" applyFont="1" applyFill="1" applyBorder="1"/>
    <xf numFmtId="164" fontId="7" fillId="4" borderId="4" xfId="0" applyNumberFormat="1" applyFont="1" applyFill="1" applyBorder="1"/>
    <xf numFmtId="0" fontId="0" fillId="0" borderId="4" xfId="0" applyBorder="1"/>
    <xf numFmtId="164" fontId="0" fillId="0" borderId="4" xfId="0" applyNumberFormat="1" applyBorder="1"/>
    <xf numFmtId="0" fontId="0" fillId="0" borderId="4" xfId="0" applyBorder="1" applyAlignment="1">
      <alignment vertical="top" wrapText="1"/>
    </xf>
    <xf numFmtId="164" fontId="7" fillId="0" borderId="4" xfId="0" applyNumberFormat="1" applyFont="1" applyBorder="1"/>
    <xf numFmtId="0" fontId="7" fillId="4" borderId="4" xfId="1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4" xfId="2" applyFont="1" applyFill="1" applyBorder="1" applyAlignment="1">
      <alignment vertical="top" wrapText="1"/>
    </xf>
    <xf numFmtId="164" fontId="0" fillId="4" borderId="2" xfId="0" applyNumberFormat="1" applyFill="1" applyBorder="1"/>
    <xf numFmtId="164" fontId="0" fillId="4" borderId="3" xfId="0" applyNumberFormat="1" applyFill="1" applyBorder="1"/>
    <xf numFmtId="0" fontId="2" fillId="4" borderId="0" xfId="2" applyFill="1" applyBorder="1" applyAlignment="1">
      <alignment vertical="top" wrapText="1"/>
    </xf>
    <xf numFmtId="164" fontId="0" fillId="0" borderId="6" xfId="0" applyNumberFormat="1" applyBorder="1"/>
    <xf numFmtId="0" fontId="0" fillId="0" borderId="7" xfId="0" applyBorder="1"/>
    <xf numFmtId="164" fontId="7" fillId="4" borderId="6" xfId="0" applyNumberFormat="1" applyFont="1" applyFill="1" applyBorder="1"/>
    <xf numFmtId="164" fontId="0" fillId="0" borderId="4" xfId="0" applyNumberFormat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164" fontId="0" fillId="4" borderId="3" xfId="0" applyNumberFormat="1" applyFill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6" fillId="0" borderId="4" xfId="0" applyNumberFormat="1" applyFont="1" applyBorder="1"/>
    <xf numFmtId="164" fontId="8" fillId="0" borderId="4" xfId="0" applyNumberFormat="1" applyFont="1" applyBorder="1"/>
    <xf numFmtId="0" fontId="7" fillId="0" borderId="4" xfId="0" applyFont="1" applyBorder="1"/>
    <xf numFmtId="164" fontId="9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vertical="center"/>
    </xf>
    <xf numFmtId="164" fontId="0" fillId="4" borderId="5" xfId="0" applyNumberFormat="1" applyFill="1" applyBorder="1" applyAlignment="1">
      <alignment vertical="center"/>
    </xf>
    <xf numFmtId="164" fontId="0" fillId="4" borderId="5" xfId="0" applyNumberFormat="1" applyFill="1" applyBorder="1"/>
    <xf numFmtId="164" fontId="7" fillId="4" borderId="6" xfId="0" applyNumberFormat="1" applyFont="1" applyFill="1" applyBorder="1" applyAlignment="1">
      <alignment vertical="center"/>
    </xf>
    <xf numFmtId="164" fontId="7" fillId="0" borderId="6" xfId="0" applyNumberFormat="1" applyFont="1" applyBorder="1"/>
    <xf numFmtId="164" fontId="0" fillId="0" borderId="2" xfId="0" applyNumberFormat="1" applyBorder="1"/>
    <xf numFmtId="164" fontId="0" fillId="0" borderId="5" xfId="0" applyNumberFormat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6" xfId="0" applyNumberFormat="1" applyFill="1" applyBorder="1"/>
    <xf numFmtId="164" fontId="7" fillId="5" borderId="4" xfId="2" applyNumberFormat="1" applyFont="1" applyFill="1" applyBorder="1"/>
    <xf numFmtId="0" fontId="7" fillId="5" borderId="4" xfId="2" applyFont="1" applyFill="1" applyBorder="1" applyAlignment="1">
      <alignment vertical="top" wrapText="1"/>
    </xf>
    <xf numFmtId="164" fontId="7" fillId="5" borderId="6" xfId="2" applyNumberFormat="1" applyFont="1" applyFill="1" applyBorder="1"/>
    <xf numFmtId="164" fontId="3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164" fontId="0" fillId="0" borderId="0" xfId="0" applyNumberFormat="1" applyFont="1" applyBorder="1"/>
    <xf numFmtId="164" fontId="0" fillId="0" borderId="0" xfId="0" applyNumberFormat="1" applyBorder="1"/>
    <xf numFmtId="0" fontId="0" fillId="0" borderId="0" xfId="0" applyBorder="1"/>
    <xf numFmtId="164" fontId="6" fillId="0" borderId="0" xfId="0" applyNumberFormat="1" applyFont="1"/>
  </cellXfs>
  <cellStyles count="3">
    <cellStyle name="Check Cell" xfId="2" builtinId="23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tabSelected="1" zoomScale="80" zoomScaleNormal="80" workbookViewId="0">
      <selection activeCell="C136" sqref="C136"/>
    </sheetView>
  </sheetViews>
  <sheetFormatPr defaultRowHeight="15" x14ac:dyDescent="0.25"/>
  <cols>
    <col min="1" max="1" width="15.140625" style="1" customWidth="1"/>
    <col min="2" max="2" width="12.28515625" style="1" customWidth="1"/>
    <col min="3" max="3" width="76.85546875" bestFit="1" customWidth="1"/>
    <col min="4" max="6" width="16.5703125" customWidth="1"/>
    <col min="7" max="7" width="38.85546875" bestFit="1" customWidth="1"/>
    <col min="8" max="8" width="16.5703125" customWidth="1"/>
    <col min="9" max="9" width="15.7109375" style="1" bestFit="1" customWidth="1"/>
    <col min="10" max="10" width="14.28515625" style="1" customWidth="1"/>
    <col min="11" max="11" width="54.140625" bestFit="1" customWidth="1"/>
  </cols>
  <sheetData>
    <row r="1" spans="1:11" s="43" customFormat="1" ht="23.25" x14ac:dyDescent="0.35">
      <c r="A1" s="42" t="s">
        <v>79</v>
      </c>
      <c r="B1" s="42"/>
      <c r="I1" s="42"/>
      <c r="J1" s="42"/>
    </row>
    <row r="2" spans="1:11" ht="18.75" x14ac:dyDescent="0.3">
      <c r="A2" s="4" t="s">
        <v>58</v>
      </c>
      <c r="E2" s="2" t="s">
        <v>77</v>
      </c>
      <c r="F2" s="1"/>
      <c r="I2" s="2" t="s">
        <v>2</v>
      </c>
    </row>
    <row r="3" spans="1:11" x14ac:dyDescent="0.25">
      <c r="A3" s="20" t="s">
        <v>0</v>
      </c>
      <c r="B3" s="20" t="s">
        <v>21</v>
      </c>
      <c r="C3" s="19"/>
      <c r="E3" s="20" t="s">
        <v>22</v>
      </c>
      <c r="F3" s="20" t="s">
        <v>21</v>
      </c>
      <c r="G3" s="19"/>
      <c r="I3" s="20" t="s">
        <v>22</v>
      </c>
      <c r="J3" s="20" t="s">
        <v>21</v>
      </c>
      <c r="K3" s="19"/>
    </row>
    <row r="4" spans="1:11" x14ac:dyDescent="0.25">
      <c r="A4" s="20">
        <v>652366</v>
      </c>
      <c r="B4" s="20">
        <f>SUM(A4/785)</f>
        <v>831.03949044585988</v>
      </c>
      <c r="C4" s="19" t="s">
        <v>64</v>
      </c>
      <c r="E4" s="20">
        <v>500830</v>
      </c>
      <c r="F4" s="20">
        <f t="shared" ref="F4:F12" si="0">SUM(E4/785)</f>
        <v>638</v>
      </c>
      <c r="G4" s="19" t="s">
        <v>59</v>
      </c>
      <c r="I4" s="20">
        <v>500830</v>
      </c>
      <c r="J4" s="20">
        <f t="shared" ref="J4:J10" si="1">SUM(I4/785)</f>
        <v>638</v>
      </c>
      <c r="K4" s="19" t="s">
        <v>59</v>
      </c>
    </row>
    <row r="5" spans="1:11" x14ac:dyDescent="0.25">
      <c r="A5" s="20">
        <v>44533.05</v>
      </c>
      <c r="B5" s="20">
        <f t="shared" ref="B5:B18" si="2">SUM(A5/785)</f>
        <v>56.730000000000004</v>
      </c>
      <c r="C5" s="19" t="s">
        <v>65</v>
      </c>
      <c r="E5" s="20">
        <v>237070</v>
      </c>
      <c r="F5" s="20">
        <f t="shared" si="0"/>
        <v>302</v>
      </c>
      <c r="G5" s="19" t="s">
        <v>60</v>
      </c>
      <c r="I5" s="20">
        <v>237070</v>
      </c>
      <c r="J5" s="20">
        <f t="shared" si="1"/>
        <v>302</v>
      </c>
      <c r="K5" s="19" t="s">
        <v>60</v>
      </c>
    </row>
    <row r="6" spans="1:11" x14ac:dyDescent="0.25">
      <c r="A6" s="20">
        <v>190142.7</v>
      </c>
      <c r="B6" s="20">
        <f t="shared" si="2"/>
        <v>242.22000000000003</v>
      </c>
      <c r="C6" s="19" t="s">
        <v>49</v>
      </c>
      <c r="E6" s="20">
        <v>58875</v>
      </c>
      <c r="F6" s="20">
        <f t="shared" si="0"/>
        <v>75</v>
      </c>
      <c r="G6" s="19" t="s">
        <v>61</v>
      </c>
      <c r="I6" s="20">
        <v>58875</v>
      </c>
      <c r="J6" s="20">
        <f t="shared" si="1"/>
        <v>75</v>
      </c>
      <c r="K6" s="19" t="s">
        <v>61</v>
      </c>
    </row>
    <row r="7" spans="1:11" x14ac:dyDescent="0.25">
      <c r="A7" s="51">
        <v>6286000</v>
      </c>
      <c r="B7" s="51">
        <f t="shared" si="2"/>
        <v>8007.6433121019109</v>
      </c>
      <c r="C7" s="52" t="s">
        <v>50</v>
      </c>
      <c r="E7" s="20">
        <v>17183.650000000001</v>
      </c>
      <c r="F7" s="20">
        <f t="shared" si="0"/>
        <v>21.89</v>
      </c>
      <c r="G7" s="19" t="s">
        <v>10</v>
      </c>
      <c r="I7" s="20">
        <v>17183.650000000001</v>
      </c>
      <c r="J7" s="20">
        <f t="shared" si="1"/>
        <v>21.89</v>
      </c>
      <c r="K7" s="19" t="s">
        <v>10</v>
      </c>
    </row>
    <row r="8" spans="1:11" x14ac:dyDescent="0.25">
      <c r="A8" s="51">
        <v>2826000</v>
      </c>
      <c r="B8" s="51">
        <f t="shared" si="2"/>
        <v>3600</v>
      </c>
      <c r="C8" s="52" t="s">
        <v>54</v>
      </c>
      <c r="E8" s="20">
        <v>30000</v>
      </c>
      <c r="F8" s="20">
        <f t="shared" si="0"/>
        <v>38.216560509554142</v>
      </c>
      <c r="G8" s="19" t="s">
        <v>4</v>
      </c>
      <c r="I8" s="20">
        <v>30000</v>
      </c>
      <c r="J8" s="20">
        <f t="shared" si="1"/>
        <v>38.216560509554142</v>
      </c>
      <c r="K8" s="19" t="s">
        <v>4</v>
      </c>
    </row>
    <row r="9" spans="1:11" x14ac:dyDescent="0.25">
      <c r="A9" s="20">
        <v>500830</v>
      </c>
      <c r="B9" s="20">
        <f t="shared" si="2"/>
        <v>638</v>
      </c>
      <c r="C9" s="19" t="s">
        <v>59</v>
      </c>
      <c r="E9" s="20">
        <v>602880</v>
      </c>
      <c r="F9" s="20">
        <f t="shared" si="0"/>
        <v>768</v>
      </c>
      <c r="G9" s="19" t="s">
        <v>62</v>
      </c>
      <c r="I9" s="20">
        <v>602880</v>
      </c>
      <c r="J9" s="20">
        <f t="shared" si="1"/>
        <v>768</v>
      </c>
      <c r="K9" s="19" t="s">
        <v>62</v>
      </c>
    </row>
    <row r="10" spans="1:11" ht="15.75" thickBot="1" x14ac:dyDescent="0.3">
      <c r="A10" s="20">
        <v>237070</v>
      </c>
      <c r="B10" s="20">
        <f t="shared" si="2"/>
        <v>302</v>
      </c>
      <c r="C10" s="19" t="s">
        <v>60</v>
      </c>
      <c r="E10" s="29">
        <v>12730</v>
      </c>
      <c r="F10" s="29">
        <f t="shared" si="0"/>
        <v>16.216560509554139</v>
      </c>
      <c r="G10" s="19" t="s">
        <v>63</v>
      </c>
      <c r="I10" s="29">
        <v>12730</v>
      </c>
      <c r="J10" s="29">
        <f t="shared" si="1"/>
        <v>16.216560509554139</v>
      </c>
      <c r="K10" s="19" t="s">
        <v>63</v>
      </c>
    </row>
    <row r="11" spans="1:11" ht="15.75" thickBot="1" x14ac:dyDescent="0.3">
      <c r="A11" s="20">
        <v>58875</v>
      </c>
      <c r="B11" s="20">
        <f t="shared" si="2"/>
        <v>75</v>
      </c>
      <c r="C11" s="19" t="s">
        <v>61</v>
      </c>
      <c r="E11" s="51">
        <v>6286000</v>
      </c>
      <c r="F11" s="51">
        <f t="shared" si="0"/>
        <v>8007.6433121019109</v>
      </c>
      <c r="G11" s="52" t="s">
        <v>50</v>
      </c>
      <c r="I11" s="49">
        <f>SUM(I4:I10)</f>
        <v>1459568.65</v>
      </c>
      <c r="J11" s="50">
        <f>SUM(I11/785)</f>
        <v>1859.3231210191082</v>
      </c>
    </row>
    <row r="12" spans="1:11" ht="15.75" thickBot="1" x14ac:dyDescent="0.3">
      <c r="A12" s="20">
        <v>17183.650000000001</v>
      </c>
      <c r="B12" s="20">
        <f t="shared" si="2"/>
        <v>21.89</v>
      </c>
      <c r="C12" s="19" t="s">
        <v>10</v>
      </c>
      <c r="E12" s="53">
        <v>2826000</v>
      </c>
      <c r="F12" s="53">
        <f t="shared" si="0"/>
        <v>3600</v>
      </c>
      <c r="G12" s="52" t="s">
        <v>54</v>
      </c>
    </row>
    <row r="13" spans="1:11" ht="15.75" thickBot="1" x14ac:dyDescent="0.3">
      <c r="A13" s="20">
        <v>1317230</v>
      </c>
      <c r="B13" s="20">
        <f t="shared" si="2"/>
        <v>1678</v>
      </c>
      <c r="C13" s="19" t="s">
        <v>45</v>
      </c>
      <c r="E13" s="50">
        <f>SUM(E4:E12)</f>
        <v>10571568.65</v>
      </c>
      <c r="F13" s="50">
        <f>SUM(E13/785)</f>
        <v>13466.966433121019</v>
      </c>
    </row>
    <row r="14" spans="1:11" x14ac:dyDescent="0.25">
      <c r="A14" s="20">
        <v>599740</v>
      </c>
      <c r="B14" s="20">
        <f t="shared" si="2"/>
        <v>764</v>
      </c>
      <c r="C14" s="19" t="s">
        <v>66</v>
      </c>
    </row>
    <row r="15" spans="1:11" x14ac:dyDescent="0.25">
      <c r="A15" s="20">
        <v>30000</v>
      </c>
      <c r="B15" s="20">
        <f t="shared" si="2"/>
        <v>38.216560509554142</v>
      </c>
      <c r="C15" s="19" t="s">
        <v>4</v>
      </c>
    </row>
    <row r="16" spans="1:11" x14ac:dyDescent="0.25">
      <c r="A16" s="20">
        <v>602880</v>
      </c>
      <c r="B16" s="20">
        <f t="shared" si="2"/>
        <v>768</v>
      </c>
      <c r="C16" s="19" t="s">
        <v>62</v>
      </c>
    </row>
    <row r="17" spans="1:11" ht="15.75" thickBot="1" x14ac:dyDescent="0.3">
      <c r="A17" s="29">
        <v>12730</v>
      </c>
      <c r="B17" s="29">
        <f t="shared" si="2"/>
        <v>16.216560509554139</v>
      </c>
      <c r="C17" s="19" t="s">
        <v>63</v>
      </c>
    </row>
    <row r="18" spans="1:11" ht="15.75" thickBot="1" x14ac:dyDescent="0.3">
      <c r="A18" s="49">
        <f>SUM(A4:A17)</f>
        <v>13375580.4</v>
      </c>
      <c r="B18" s="50">
        <f t="shared" si="2"/>
        <v>17038.955923566878</v>
      </c>
    </row>
    <row r="23" spans="1:11" ht="18.75" x14ac:dyDescent="0.3">
      <c r="A23" s="4" t="s">
        <v>72</v>
      </c>
      <c r="E23" s="2" t="s">
        <v>77</v>
      </c>
      <c r="F23" s="1"/>
      <c r="I23" s="2" t="s">
        <v>2</v>
      </c>
    </row>
    <row r="24" spans="1:11" x14ac:dyDescent="0.25">
      <c r="A24" s="20" t="s">
        <v>0</v>
      </c>
      <c r="B24" s="20" t="s">
        <v>67</v>
      </c>
      <c r="C24" s="19"/>
      <c r="E24" s="20" t="s">
        <v>22</v>
      </c>
      <c r="F24" s="20" t="s">
        <v>21</v>
      </c>
      <c r="G24" s="19"/>
      <c r="I24" s="1" t="s">
        <v>22</v>
      </c>
      <c r="J24" s="1" t="s">
        <v>21</v>
      </c>
    </row>
    <row r="25" spans="1:11" x14ac:dyDescent="0.25">
      <c r="A25" s="20">
        <v>399360</v>
      </c>
      <c r="B25" s="20">
        <f>SUM(A25/520)</f>
        <v>768</v>
      </c>
      <c r="C25" s="19" t="s">
        <v>68</v>
      </c>
      <c r="E25" s="20">
        <v>399360</v>
      </c>
      <c r="F25" s="20">
        <f>SUM(E25/520)</f>
        <v>768</v>
      </c>
      <c r="G25" s="19" t="s">
        <v>68</v>
      </c>
      <c r="I25" s="20">
        <v>399360</v>
      </c>
      <c r="J25" s="20">
        <f>SUM(I25/520)</f>
        <v>768</v>
      </c>
      <c r="K25" s="19" t="s">
        <v>68</v>
      </c>
    </row>
    <row r="26" spans="1:11" x14ac:dyDescent="0.25">
      <c r="A26" s="51">
        <v>4163640</v>
      </c>
      <c r="B26" s="51">
        <f t="shared" ref="B26:B37" si="3">SUM(A26/520)</f>
        <v>8007</v>
      </c>
      <c r="C26" s="52" t="s">
        <v>50</v>
      </c>
      <c r="E26" s="20">
        <v>9940</v>
      </c>
      <c r="F26" s="20">
        <f t="shared" ref="F26:F32" si="4">SUM(E26/520)</f>
        <v>19.115384615384617</v>
      </c>
      <c r="G26" s="19" t="s">
        <v>11</v>
      </c>
      <c r="I26" s="20">
        <v>9940</v>
      </c>
      <c r="J26" s="20">
        <f t="shared" ref="J26:J30" si="5">SUM(I26/520)</f>
        <v>19.115384615384617</v>
      </c>
      <c r="K26" s="19" t="s">
        <v>11</v>
      </c>
    </row>
    <row r="27" spans="1:11" x14ac:dyDescent="0.25">
      <c r="A27" s="20">
        <v>9940</v>
      </c>
      <c r="B27" s="20">
        <f t="shared" si="3"/>
        <v>19.115384615384617</v>
      </c>
      <c r="C27" s="19" t="s">
        <v>11</v>
      </c>
      <c r="E27" s="20">
        <v>9513.6</v>
      </c>
      <c r="F27" s="20">
        <f t="shared" si="4"/>
        <v>18.295384615384616</v>
      </c>
      <c r="G27" s="19" t="s">
        <v>4</v>
      </c>
      <c r="I27" s="20">
        <v>9513.6</v>
      </c>
      <c r="J27" s="20">
        <f t="shared" si="5"/>
        <v>18.295384615384616</v>
      </c>
      <c r="K27" s="19" t="s">
        <v>4</v>
      </c>
    </row>
    <row r="28" spans="1:11" x14ac:dyDescent="0.25">
      <c r="A28" s="20">
        <v>112852</v>
      </c>
      <c r="B28" s="20">
        <f t="shared" si="3"/>
        <v>217.02307692307693</v>
      </c>
      <c r="C28" s="19" t="s">
        <v>66</v>
      </c>
      <c r="E28" s="20">
        <v>11388</v>
      </c>
      <c r="F28" s="20">
        <f t="shared" si="4"/>
        <v>21.9</v>
      </c>
      <c r="G28" s="19" t="s">
        <v>10</v>
      </c>
      <c r="I28" s="20">
        <v>11388</v>
      </c>
      <c r="J28" s="20">
        <f t="shared" si="5"/>
        <v>21.9</v>
      </c>
      <c r="K28" s="19" t="s">
        <v>10</v>
      </c>
    </row>
    <row r="29" spans="1:11" x14ac:dyDescent="0.25">
      <c r="A29" s="20">
        <v>540781.91</v>
      </c>
      <c r="B29" s="20">
        <f t="shared" si="3"/>
        <v>1039.9652115384615</v>
      </c>
      <c r="C29" s="19" t="s">
        <v>45</v>
      </c>
      <c r="E29" s="20">
        <v>331760</v>
      </c>
      <c r="F29" s="20">
        <f t="shared" si="4"/>
        <v>638</v>
      </c>
      <c r="G29" s="19" t="s">
        <v>59</v>
      </c>
      <c r="I29" s="20">
        <v>331760</v>
      </c>
      <c r="J29" s="20">
        <f t="shared" si="5"/>
        <v>638</v>
      </c>
      <c r="K29" s="19" t="s">
        <v>59</v>
      </c>
    </row>
    <row r="30" spans="1:11" ht="15.75" thickBot="1" x14ac:dyDescent="0.3">
      <c r="A30" s="51">
        <v>1872000</v>
      </c>
      <c r="B30" s="51">
        <f t="shared" si="3"/>
        <v>3600</v>
      </c>
      <c r="C30" s="52" t="s">
        <v>71</v>
      </c>
      <c r="E30" s="29">
        <v>39000</v>
      </c>
      <c r="F30" s="29">
        <f t="shared" si="4"/>
        <v>75</v>
      </c>
      <c r="G30" s="19" t="s">
        <v>1</v>
      </c>
      <c r="I30" s="29">
        <v>39000</v>
      </c>
      <c r="J30" s="29">
        <f t="shared" si="5"/>
        <v>75</v>
      </c>
      <c r="K30" s="19" t="s">
        <v>1</v>
      </c>
    </row>
    <row r="31" spans="1:11" ht="15.75" thickBot="1" x14ac:dyDescent="0.3">
      <c r="A31" s="20">
        <v>432140.79999999999</v>
      </c>
      <c r="B31" s="20">
        <f t="shared" si="3"/>
        <v>831.04</v>
      </c>
      <c r="C31" s="19" t="s">
        <v>69</v>
      </c>
      <c r="E31" s="51">
        <v>4163640</v>
      </c>
      <c r="F31" s="51">
        <f t="shared" si="4"/>
        <v>8007</v>
      </c>
      <c r="G31" s="52" t="s">
        <v>50</v>
      </c>
      <c r="I31" s="49">
        <f>SUM(I25:I30)</f>
        <v>800961.6</v>
      </c>
      <c r="J31" s="50">
        <f>SUM(I31/520)</f>
        <v>1540.3107692307692</v>
      </c>
    </row>
    <row r="32" spans="1:11" ht="15.75" thickBot="1" x14ac:dyDescent="0.3">
      <c r="A32" s="20">
        <v>29499.599999999999</v>
      </c>
      <c r="B32" s="20">
        <f t="shared" si="3"/>
        <v>56.73</v>
      </c>
      <c r="C32" s="19" t="s">
        <v>70</v>
      </c>
      <c r="E32" s="53">
        <v>1872000</v>
      </c>
      <c r="F32" s="53">
        <f t="shared" si="4"/>
        <v>3600</v>
      </c>
      <c r="G32" s="52" t="s">
        <v>71</v>
      </c>
    </row>
    <row r="33" spans="1:11" ht="15.75" thickBot="1" x14ac:dyDescent="0.3">
      <c r="A33" s="20">
        <v>9513.6</v>
      </c>
      <c r="B33" s="20">
        <f t="shared" si="3"/>
        <v>18.295384615384616</v>
      </c>
      <c r="C33" s="19" t="s">
        <v>4</v>
      </c>
      <c r="E33" s="50">
        <f>SUM(E25:E32)</f>
        <v>6836601.5999999996</v>
      </c>
      <c r="F33" s="50">
        <f>SUM(E33/520)</f>
        <v>13147.310769230768</v>
      </c>
    </row>
    <row r="34" spans="1:11" x14ac:dyDescent="0.25">
      <c r="A34" s="20">
        <v>11388</v>
      </c>
      <c r="B34" s="20">
        <f t="shared" si="3"/>
        <v>21.9</v>
      </c>
      <c r="C34" s="19" t="s">
        <v>10</v>
      </c>
    </row>
    <row r="35" spans="1:11" x14ac:dyDescent="0.25">
      <c r="A35" s="20">
        <v>107892</v>
      </c>
      <c r="B35" s="20">
        <f t="shared" si="3"/>
        <v>207.48461538461538</v>
      </c>
      <c r="C35" s="19" t="s">
        <v>49</v>
      </c>
    </row>
    <row r="36" spans="1:11" x14ac:dyDescent="0.25">
      <c r="A36" s="20">
        <v>331760</v>
      </c>
      <c r="B36" s="20">
        <f t="shared" si="3"/>
        <v>638</v>
      </c>
      <c r="C36" s="19" t="s">
        <v>59</v>
      </c>
    </row>
    <row r="37" spans="1:11" ht="15.75" thickBot="1" x14ac:dyDescent="0.3">
      <c r="A37" s="29">
        <v>39000</v>
      </c>
      <c r="B37" s="29">
        <f t="shared" si="3"/>
        <v>75</v>
      </c>
      <c r="C37" s="19" t="s">
        <v>1</v>
      </c>
    </row>
    <row r="38" spans="1:11" ht="15.75" thickBot="1" x14ac:dyDescent="0.3">
      <c r="A38" s="49">
        <f>SUM(A25:A37)</f>
        <v>8059767.9099999992</v>
      </c>
      <c r="B38" s="50">
        <f>SUM(A38/520)</f>
        <v>15499.553673076922</v>
      </c>
    </row>
    <row r="43" spans="1:11" s="43" customFormat="1" ht="23.25" x14ac:dyDescent="0.35">
      <c r="A43" s="42" t="s">
        <v>51</v>
      </c>
      <c r="B43" s="42"/>
      <c r="I43" s="42"/>
      <c r="J43" s="42"/>
    </row>
    <row r="44" spans="1:11" s="6" customFormat="1" ht="18.75" x14ac:dyDescent="0.3">
      <c r="A44" s="4" t="s">
        <v>8</v>
      </c>
      <c r="B44" s="5"/>
      <c r="E44" s="2" t="s">
        <v>2</v>
      </c>
      <c r="F44" s="5"/>
      <c r="I44" s="57"/>
      <c r="J44" s="58"/>
      <c r="K44" s="59"/>
    </row>
    <row r="45" spans="1:11" s="6" customFormat="1" ht="15" customHeight="1" x14ac:dyDescent="0.3">
      <c r="A45" s="11" t="s">
        <v>0</v>
      </c>
      <c r="B45" s="11" t="s">
        <v>21</v>
      </c>
      <c r="C45" s="12"/>
      <c r="E45" s="11" t="s">
        <v>0</v>
      </c>
      <c r="F45" s="11" t="s">
        <v>21</v>
      </c>
      <c r="G45" s="12"/>
      <c r="I45" s="60"/>
      <c r="J45" s="60"/>
      <c r="K45" s="59"/>
    </row>
    <row r="46" spans="1:11" x14ac:dyDescent="0.25">
      <c r="A46" s="13">
        <v>155944.78</v>
      </c>
      <c r="B46" s="13">
        <f>SUM(A46/150)</f>
        <v>1039.6318666666666</v>
      </c>
      <c r="C46" s="14" t="s">
        <v>25</v>
      </c>
      <c r="E46" s="20">
        <v>32961</v>
      </c>
      <c r="F46" s="20">
        <f>SUM(E46/150)</f>
        <v>219.74</v>
      </c>
      <c r="G46" s="19" t="s">
        <v>6</v>
      </c>
      <c r="I46" s="61"/>
      <c r="J46" s="61"/>
      <c r="K46" s="62"/>
    </row>
    <row r="47" spans="1:11" x14ac:dyDescent="0.25">
      <c r="A47" s="18">
        <v>32961</v>
      </c>
      <c r="B47" s="18">
        <f t="shared" ref="B47:B56" si="6">SUM(A47/150)</f>
        <v>219.74</v>
      </c>
      <c r="C47" s="15" t="s">
        <v>6</v>
      </c>
      <c r="E47" s="20">
        <v>394443</v>
      </c>
      <c r="F47" s="20">
        <f>SUM(E47/150)</f>
        <v>2629.62</v>
      </c>
      <c r="G47" s="19" t="s">
        <v>31</v>
      </c>
      <c r="I47" s="61"/>
      <c r="J47" s="61"/>
      <c r="K47" s="62"/>
    </row>
    <row r="48" spans="1:11" x14ac:dyDescent="0.25">
      <c r="A48" s="16">
        <v>540000</v>
      </c>
      <c r="B48" s="16">
        <f t="shared" si="6"/>
        <v>3600</v>
      </c>
      <c r="C48" s="17" t="s">
        <v>30</v>
      </c>
      <c r="E48" s="20">
        <v>78970</v>
      </c>
      <c r="F48" s="20">
        <f t="shared" ref="F48:F50" si="7">SUM(E48/150)</f>
        <v>526.4666666666667</v>
      </c>
      <c r="G48" s="19" t="s">
        <v>32</v>
      </c>
      <c r="I48" s="61"/>
      <c r="J48" s="61"/>
      <c r="K48" s="62"/>
    </row>
    <row r="49" spans="1:11" x14ac:dyDescent="0.25">
      <c r="A49" s="13">
        <v>58435</v>
      </c>
      <c r="B49" s="13">
        <f t="shared" si="6"/>
        <v>389.56666666666666</v>
      </c>
      <c r="C49" s="14" t="s">
        <v>26</v>
      </c>
      <c r="E49" s="20">
        <v>11250</v>
      </c>
      <c r="F49" s="20">
        <f t="shared" si="7"/>
        <v>75</v>
      </c>
      <c r="G49" s="19" t="s">
        <v>1</v>
      </c>
      <c r="I49" s="61"/>
      <c r="J49" s="61"/>
      <c r="K49" s="62"/>
    </row>
    <row r="50" spans="1:11" ht="15.75" thickBot="1" x14ac:dyDescent="0.3">
      <c r="A50" s="13">
        <v>559106</v>
      </c>
      <c r="B50" s="13">
        <f t="shared" si="6"/>
        <v>3727.3733333333334</v>
      </c>
      <c r="C50" s="14" t="s">
        <v>27</v>
      </c>
      <c r="E50" s="29">
        <v>4756.8</v>
      </c>
      <c r="F50" s="29">
        <f t="shared" si="7"/>
        <v>31.712</v>
      </c>
      <c r="G50" s="19" t="s">
        <v>4</v>
      </c>
      <c r="I50" s="61"/>
      <c r="J50" s="61"/>
      <c r="K50" s="62"/>
    </row>
    <row r="51" spans="1:11" ht="15.75" thickBot="1" x14ac:dyDescent="0.3">
      <c r="A51" s="13">
        <v>13079</v>
      </c>
      <c r="B51" s="13">
        <f t="shared" si="6"/>
        <v>87.193333333333328</v>
      </c>
      <c r="C51" s="14" t="s">
        <v>28</v>
      </c>
      <c r="E51" s="46">
        <f>SUM(E46:E50)</f>
        <v>522380.79999999999</v>
      </c>
      <c r="F51" s="27">
        <f>SUM(E51/150)</f>
        <v>3482.5386666666668</v>
      </c>
      <c r="I51" s="10"/>
      <c r="J51" s="10"/>
      <c r="K51" s="62"/>
    </row>
    <row r="52" spans="1:11" x14ac:dyDescent="0.25">
      <c r="A52" s="18">
        <v>394443</v>
      </c>
      <c r="B52" s="18">
        <f t="shared" si="6"/>
        <v>2629.62</v>
      </c>
      <c r="C52" s="15" t="s">
        <v>78</v>
      </c>
      <c r="I52" s="61"/>
      <c r="J52" s="61"/>
      <c r="K52" s="62"/>
    </row>
    <row r="53" spans="1:11" x14ac:dyDescent="0.25">
      <c r="A53" s="13">
        <v>18436</v>
      </c>
      <c r="B53" s="13">
        <f t="shared" si="6"/>
        <v>122.90666666666667</v>
      </c>
      <c r="C53" s="14" t="s">
        <v>29</v>
      </c>
    </row>
    <row r="54" spans="1:11" x14ac:dyDescent="0.25">
      <c r="A54" s="18">
        <v>78970</v>
      </c>
      <c r="B54" s="18">
        <f t="shared" si="6"/>
        <v>526.4666666666667</v>
      </c>
      <c r="C54" s="15" t="s">
        <v>5</v>
      </c>
    </row>
    <row r="55" spans="1:11" x14ac:dyDescent="0.25">
      <c r="A55" s="18">
        <v>11250</v>
      </c>
      <c r="B55" s="18">
        <f t="shared" si="6"/>
        <v>75</v>
      </c>
      <c r="C55" s="15" t="s">
        <v>1</v>
      </c>
    </row>
    <row r="56" spans="1:11" ht="15.75" thickBot="1" x14ac:dyDescent="0.3">
      <c r="A56" s="31">
        <v>4756.8</v>
      </c>
      <c r="B56" s="31">
        <f t="shared" si="6"/>
        <v>31.712</v>
      </c>
      <c r="C56" s="15" t="s">
        <v>4</v>
      </c>
    </row>
    <row r="57" spans="1:11" ht="15.75" thickBot="1" x14ac:dyDescent="0.3">
      <c r="A57" s="26">
        <f>SUM(A46:A56)</f>
        <v>1867381.58</v>
      </c>
      <c r="B57" s="46">
        <f>SUM(B46:B56)</f>
        <v>12449.210533333331</v>
      </c>
      <c r="C57" s="30"/>
    </row>
    <row r="62" spans="1:11" ht="18.75" x14ac:dyDescent="0.3">
      <c r="A62" s="4" t="s">
        <v>13</v>
      </c>
      <c r="E62" s="2" t="s">
        <v>77</v>
      </c>
      <c r="F62" s="1"/>
      <c r="I62" s="2" t="s">
        <v>2</v>
      </c>
    </row>
    <row r="63" spans="1:11" x14ac:dyDescent="0.25">
      <c r="A63" s="11" t="s">
        <v>0</v>
      </c>
      <c r="B63" s="11" t="s">
        <v>21</v>
      </c>
      <c r="C63" s="19"/>
      <c r="E63" s="11" t="s">
        <v>0</v>
      </c>
      <c r="F63" s="11" t="s">
        <v>21</v>
      </c>
      <c r="G63" s="19"/>
      <c r="I63" s="11" t="s">
        <v>0</v>
      </c>
      <c r="J63" s="11" t="s">
        <v>21</v>
      </c>
      <c r="K63" s="19"/>
    </row>
    <row r="64" spans="1:11" ht="15" customHeight="1" x14ac:dyDescent="0.25">
      <c r="A64" s="20">
        <v>30000</v>
      </c>
      <c r="B64" s="20">
        <f>SUM(A64/220)</f>
        <v>136.36363636363637</v>
      </c>
      <c r="C64" s="19" t="s">
        <v>17</v>
      </c>
      <c r="E64" s="20">
        <v>30000</v>
      </c>
      <c r="F64" s="20">
        <f>SUM(E64/220)</f>
        <v>136.36363636363637</v>
      </c>
      <c r="G64" s="19" t="s">
        <v>17</v>
      </c>
      <c r="I64" s="20">
        <v>30000</v>
      </c>
      <c r="J64" s="20">
        <f>SUM(I64/220)</f>
        <v>136.36363636363637</v>
      </c>
      <c r="K64" s="19" t="s">
        <v>17</v>
      </c>
    </row>
    <row r="65" spans="1:11" ht="15" customHeight="1" x14ac:dyDescent="0.25">
      <c r="A65" s="13">
        <v>70000</v>
      </c>
      <c r="B65" s="13">
        <f t="shared" ref="B65:B75" si="8">SUM(A65/220)</f>
        <v>318.18181818181819</v>
      </c>
      <c r="C65" s="23" t="s">
        <v>33</v>
      </c>
      <c r="E65" s="20">
        <v>3290.89</v>
      </c>
      <c r="F65" s="20">
        <f>SUM(E65/220)</f>
        <v>14.958590909090908</v>
      </c>
      <c r="G65" s="21" t="s">
        <v>14</v>
      </c>
      <c r="I65" s="20">
        <v>3290.89</v>
      </c>
      <c r="J65" s="20">
        <f>SUM(I65/220)</f>
        <v>14.958590909090908</v>
      </c>
      <c r="K65" s="21" t="s">
        <v>14</v>
      </c>
    </row>
    <row r="66" spans="1:11" ht="15" customHeight="1" x14ac:dyDescent="0.25">
      <c r="A66" s="13">
        <v>172614.2</v>
      </c>
      <c r="B66" s="13">
        <f t="shared" si="8"/>
        <v>784.61</v>
      </c>
      <c r="C66" s="23" t="s">
        <v>34</v>
      </c>
      <c r="E66" s="20">
        <v>105000</v>
      </c>
      <c r="F66" s="20">
        <f>SUM(E66/220)</f>
        <v>477.27272727272725</v>
      </c>
      <c r="G66" s="21" t="s">
        <v>15</v>
      </c>
      <c r="I66" s="20">
        <v>105000</v>
      </c>
      <c r="J66" s="20">
        <f>SUM(I66/220)</f>
        <v>477.27272727272725</v>
      </c>
      <c r="K66" s="21" t="s">
        <v>15</v>
      </c>
    </row>
    <row r="67" spans="1:11" ht="15" customHeight="1" thickBot="1" x14ac:dyDescent="0.3">
      <c r="A67" s="13">
        <v>144188</v>
      </c>
      <c r="B67" s="13">
        <f t="shared" si="8"/>
        <v>655.4</v>
      </c>
      <c r="C67" s="23" t="s">
        <v>35</v>
      </c>
      <c r="E67" s="29">
        <v>11000</v>
      </c>
      <c r="F67" s="29">
        <f>SUM(E67/220)</f>
        <v>50</v>
      </c>
      <c r="G67" s="21" t="s">
        <v>16</v>
      </c>
      <c r="I67" s="29">
        <v>11000</v>
      </c>
      <c r="J67" s="29">
        <f>SUM(I67/220)</f>
        <v>50</v>
      </c>
      <c r="K67" s="21" t="s">
        <v>16</v>
      </c>
    </row>
    <row r="68" spans="1:11" ht="15" customHeight="1" thickBot="1" x14ac:dyDescent="0.3">
      <c r="A68" s="16">
        <v>346049</v>
      </c>
      <c r="B68" s="16">
        <f t="shared" si="8"/>
        <v>1572.95</v>
      </c>
      <c r="C68" s="25" t="s">
        <v>36</v>
      </c>
      <c r="E68" s="54">
        <v>1761100</v>
      </c>
      <c r="F68" s="54">
        <f t="shared" ref="F68:F69" si="9">SUM(E68/220)</f>
        <v>8005</v>
      </c>
      <c r="G68" s="55" t="s">
        <v>39</v>
      </c>
      <c r="I68" s="46">
        <f>SUM(I64:I67)</f>
        <v>149290.89000000001</v>
      </c>
      <c r="J68" s="27">
        <f>SUM(I68/220)</f>
        <v>678.59495454545458</v>
      </c>
    </row>
    <row r="69" spans="1:11" ht="15" customHeight="1" thickBot="1" x14ac:dyDescent="0.3">
      <c r="A69" s="13">
        <v>12480.6</v>
      </c>
      <c r="B69" s="13">
        <f t="shared" si="8"/>
        <v>56.730000000000004</v>
      </c>
      <c r="C69" s="23" t="s">
        <v>37</v>
      </c>
      <c r="E69" s="56">
        <v>792000</v>
      </c>
      <c r="F69" s="56">
        <f t="shared" si="9"/>
        <v>3600</v>
      </c>
      <c r="G69" s="55" t="s">
        <v>40</v>
      </c>
      <c r="I69" s="9"/>
      <c r="J69" s="9"/>
      <c r="K69" s="28"/>
    </row>
    <row r="70" spans="1:11" ht="15" customHeight="1" thickBot="1" x14ac:dyDescent="0.3">
      <c r="A70" s="13">
        <v>286880</v>
      </c>
      <c r="B70" s="13">
        <f t="shared" si="8"/>
        <v>1304</v>
      </c>
      <c r="C70" s="23" t="s">
        <v>38</v>
      </c>
      <c r="E70" s="50">
        <f>SUM(E64:E69)</f>
        <v>2702390.89</v>
      </c>
      <c r="F70" s="50">
        <f>SUM(E70/220)</f>
        <v>12283.594954545455</v>
      </c>
      <c r="I70" s="9"/>
      <c r="J70" s="9"/>
      <c r="K70" s="28"/>
    </row>
    <row r="71" spans="1:11" ht="15" customHeight="1" x14ac:dyDescent="0.25">
      <c r="A71" s="54">
        <v>1761100</v>
      </c>
      <c r="B71" s="54">
        <f t="shared" si="8"/>
        <v>8005</v>
      </c>
      <c r="C71" s="55" t="s">
        <v>39</v>
      </c>
      <c r="I71" s="9"/>
      <c r="J71" s="9"/>
      <c r="K71" s="28"/>
    </row>
    <row r="72" spans="1:11" ht="15" customHeight="1" x14ac:dyDescent="0.25">
      <c r="A72" s="54">
        <v>792000</v>
      </c>
      <c r="B72" s="54">
        <f t="shared" si="8"/>
        <v>3600</v>
      </c>
      <c r="C72" s="55" t="s">
        <v>40</v>
      </c>
      <c r="I72" s="10"/>
      <c r="J72" s="10"/>
      <c r="K72" s="8"/>
    </row>
    <row r="73" spans="1:11" ht="15" customHeight="1" x14ac:dyDescent="0.25">
      <c r="A73" s="18">
        <v>3290.89</v>
      </c>
      <c r="B73" s="18">
        <f t="shared" si="8"/>
        <v>14.958590909090908</v>
      </c>
      <c r="C73" s="24" t="s">
        <v>14</v>
      </c>
    </row>
    <row r="74" spans="1:11" x14ac:dyDescent="0.25">
      <c r="A74" s="18">
        <v>105000</v>
      </c>
      <c r="B74" s="18">
        <f t="shared" si="8"/>
        <v>477.27272727272725</v>
      </c>
      <c r="C74" s="24" t="s">
        <v>15</v>
      </c>
    </row>
    <row r="75" spans="1:11" ht="15.75" thickBot="1" x14ac:dyDescent="0.3">
      <c r="A75" s="29">
        <v>11000</v>
      </c>
      <c r="B75" s="29">
        <f t="shared" si="8"/>
        <v>50</v>
      </c>
      <c r="C75" s="21" t="s">
        <v>16</v>
      </c>
    </row>
    <row r="76" spans="1:11" ht="15.75" thickBot="1" x14ac:dyDescent="0.3">
      <c r="A76" s="26">
        <f>SUM(A64:A75)</f>
        <v>3734602.69</v>
      </c>
      <c r="B76" s="46">
        <f>SUM(A76/220)</f>
        <v>16975.466772727272</v>
      </c>
    </row>
    <row r="81" spans="1:7" ht="23.25" x14ac:dyDescent="0.35">
      <c r="A81" s="42" t="s">
        <v>52</v>
      </c>
    </row>
    <row r="82" spans="1:7" s="6" customFormat="1" ht="18.75" x14ac:dyDescent="0.3">
      <c r="A82" s="7" t="s">
        <v>23</v>
      </c>
      <c r="B82" s="5"/>
      <c r="E82" s="2" t="s">
        <v>2</v>
      </c>
      <c r="F82" s="5"/>
    </row>
    <row r="83" spans="1:7" x14ac:dyDescent="0.25">
      <c r="A83" s="20" t="s">
        <v>0</v>
      </c>
      <c r="B83" s="20" t="s">
        <v>24</v>
      </c>
      <c r="C83" s="19"/>
      <c r="E83" s="11" t="s">
        <v>0</v>
      </c>
      <c r="F83" s="11" t="s">
        <v>21</v>
      </c>
      <c r="G83" s="19"/>
    </row>
    <row r="84" spans="1:7" x14ac:dyDescent="0.25">
      <c r="A84" s="18">
        <v>2390.0500000000002</v>
      </c>
      <c r="B84" s="33">
        <f>SUM(A84/65)</f>
        <v>36.770000000000003</v>
      </c>
      <c r="C84" s="15" t="s">
        <v>56</v>
      </c>
      <c r="E84" s="20">
        <v>2390.0500000000002</v>
      </c>
      <c r="F84" s="32">
        <f>SUM(E84/65)</f>
        <v>36.770000000000003</v>
      </c>
      <c r="G84" s="19" t="s">
        <v>56</v>
      </c>
    </row>
    <row r="85" spans="1:7" x14ac:dyDescent="0.25">
      <c r="A85" s="18">
        <v>8723.65</v>
      </c>
      <c r="B85" s="33">
        <f t="shared" ref="B85:B92" si="10">SUM(A85/65)</f>
        <v>134.21</v>
      </c>
      <c r="C85" s="15" t="s">
        <v>57</v>
      </c>
      <c r="E85" s="20">
        <v>8723.65</v>
      </c>
      <c r="F85" s="32">
        <f t="shared" ref="F85:F88" si="11">SUM(E85/65)</f>
        <v>134.21</v>
      </c>
      <c r="G85" s="19" t="s">
        <v>55</v>
      </c>
    </row>
    <row r="86" spans="1:7" x14ac:dyDescent="0.25">
      <c r="A86" s="34">
        <v>675974</v>
      </c>
      <c r="B86" s="34">
        <f t="shared" si="10"/>
        <v>10399.6</v>
      </c>
      <c r="C86" s="14" t="s">
        <v>41</v>
      </c>
      <c r="E86" s="32">
        <v>33750</v>
      </c>
      <c r="F86" s="32">
        <f t="shared" si="11"/>
        <v>519.23076923076928</v>
      </c>
      <c r="G86" s="19" t="s">
        <v>18</v>
      </c>
    </row>
    <row r="87" spans="1:7" x14ac:dyDescent="0.25">
      <c r="A87" s="34">
        <v>50999.65</v>
      </c>
      <c r="B87" s="34">
        <f t="shared" si="10"/>
        <v>784.61</v>
      </c>
      <c r="C87" s="14" t="s">
        <v>42</v>
      </c>
      <c r="E87" s="32">
        <v>1307.69</v>
      </c>
      <c r="F87" s="32">
        <f t="shared" si="11"/>
        <v>20.118307692307692</v>
      </c>
      <c r="G87" s="19" t="s">
        <v>19</v>
      </c>
    </row>
    <row r="88" spans="1:7" ht="15.75" thickBot="1" x14ac:dyDescent="0.3">
      <c r="A88" s="34">
        <v>50410.81</v>
      </c>
      <c r="B88" s="34">
        <f t="shared" si="10"/>
        <v>775.55092307692303</v>
      </c>
      <c r="C88" s="14" t="s">
        <v>43</v>
      </c>
      <c r="E88" s="38">
        <v>5000</v>
      </c>
      <c r="F88" s="38">
        <f t="shared" si="11"/>
        <v>76.92307692307692</v>
      </c>
      <c r="G88" s="19" t="s">
        <v>4</v>
      </c>
    </row>
    <row r="89" spans="1:7" ht="15.75" thickBot="1" x14ac:dyDescent="0.3">
      <c r="A89" s="34">
        <v>3687.45</v>
      </c>
      <c r="B89" s="34">
        <f t="shared" si="10"/>
        <v>56.73</v>
      </c>
      <c r="C89" s="14" t="s">
        <v>44</v>
      </c>
      <c r="E89" s="45">
        <f>SUM(E84:E88)</f>
        <v>51171.39</v>
      </c>
      <c r="F89" s="37">
        <f>SUM(E89/65)</f>
        <v>787.25215384615387</v>
      </c>
    </row>
    <row r="90" spans="1:7" x14ac:dyDescent="0.25">
      <c r="A90" s="33">
        <v>33750</v>
      </c>
      <c r="B90" s="33">
        <f t="shared" si="10"/>
        <v>519.23076923076928</v>
      </c>
      <c r="C90" s="15" t="s">
        <v>20</v>
      </c>
      <c r="E90" s="35"/>
      <c r="F90" s="35"/>
    </row>
    <row r="91" spans="1:7" x14ac:dyDescent="0.25">
      <c r="A91" s="33">
        <v>1307.69</v>
      </c>
      <c r="B91" s="33">
        <f t="shared" si="10"/>
        <v>20.118307692307692</v>
      </c>
      <c r="C91" s="15" t="s">
        <v>19</v>
      </c>
    </row>
    <row r="92" spans="1:7" ht="15.75" thickBot="1" x14ac:dyDescent="0.3">
      <c r="A92" s="47">
        <v>5000</v>
      </c>
      <c r="B92" s="47">
        <f t="shared" si="10"/>
        <v>76.92307692307692</v>
      </c>
      <c r="C92" s="15" t="s">
        <v>4</v>
      </c>
    </row>
    <row r="93" spans="1:7" ht="15.75" thickBot="1" x14ac:dyDescent="0.3">
      <c r="A93" s="36">
        <f>SUM(A84:A92)</f>
        <v>832243.29999999981</v>
      </c>
      <c r="B93" s="46">
        <f>SUM(A93/65)</f>
        <v>12803.743076923074</v>
      </c>
    </row>
    <row r="94" spans="1:7" x14ac:dyDescent="0.25">
      <c r="A94" s="3"/>
    </row>
    <row r="95" spans="1:7" x14ac:dyDescent="0.25">
      <c r="A95" s="3"/>
    </row>
    <row r="96" spans="1:7" x14ac:dyDescent="0.25">
      <c r="A96" s="3"/>
      <c r="B96" s="3"/>
    </row>
    <row r="97" spans="1:11" x14ac:dyDescent="0.25">
      <c r="A97" s="3"/>
    </row>
    <row r="98" spans="1:11" ht="18.75" x14ac:dyDescent="0.3">
      <c r="A98" s="4" t="s">
        <v>9</v>
      </c>
      <c r="E98" s="2" t="s">
        <v>77</v>
      </c>
      <c r="F98" s="1"/>
      <c r="I98" s="2" t="s">
        <v>2</v>
      </c>
    </row>
    <row r="99" spans="1:11" ht="15.75" x14ac:dyDescent="0.25">
      <c r="A99" s="39" t="s">
        <v>22</v>
      </c>
      <c r="B99" s="20" t="s">
        <v>21</v>
      </c>
      <c r="C99" s="19"/>
      <c r="E99" s="20" t="s">
        <v>0</v>
      </c>
      <c r="F99" s="20" t="s">
        <v>21</v>
      </c>
      <c r="G99" s="19"/>
      <c r="I99" s="20" t="s">
        <v>0</v>
      </c>
      <c r="J99" s="20" t="s">
        <v>21</v>
      </c>
      <c r="K99" s="19"/>
    </row>
    <row r="100" spans="1:11" x14ac:dyDescent="0.25">
      <c r="A100" s="13">
        <v>100683</v>
      </c>
      <c r="B100" s="13">
        <f>SUM(A100/60)</f>
        <v>1678.05</v>
      </c>
      <c r="C100" s="14" t="s">
        <v>45</v>
      </c>
      <c r="E100" s="20">
        <v>1038</v>
      </c>
      <c r="F100" s="20">
        <f>SUM(E100/60)</f>
        <v>17.3</v>
      </c>
      <c r="G100" s="19" t="s">
        <v>10</v>
      </c>
      <c r="I100" s="20">
        <v>1038</v>
      </c>
      <c r="J100" s="20">
        <f>SUM(I100/60)</f>
        <v>17.3</v>
      </c>
      <c r="K100" s="19" t="s">
        <v>10</v>
      </c>
    </row>
    <row r="101" spans="1:11" x14ac:dyDescent="0.25">
      <c r="A101" s="13">
        <v>47076</v>
      </c>
      <c r="B101" s="13">
        <f t="shared" ref="B101:B111" si="12">SUM(A101/60)</f>
        <v>784.6</v>
      </c>
      <c r="C101" s="14" t="s">
        <v>46</v>
      </c>
      <c r="E101" s="20">
        <v>3538</v>
      </c>
      <c r="F101" s="20">
        <f>SUM(E101/60)</f>
        <v>58.966666666666669</v>
      </c>
      <c r="G101" s="19" t="s">
        <v>11</v>
      </c>
      <c r="I101" s="20">
        <v>3538</v>
      </c>
      <c r="J101" s="20">
        <f>SUM(I101/60)</f>
        <v>58.966666666666669</v>
      </c>
      <c r="K101" s="19" t="s">
        <v>11</v>
      </c>
    </row>
    <row r="102" spans="1:11" x14ac:dyDescent="0.25">
      <c r="A102" s="13">
        <v>3403.8</v>
      </c>
      <c r="B102" s="13">
        <f t="shared" si="12"/>
        <v>56.730000000000004</v>
      </c>
      <c r="C102" s="14" t="s">
        <v>47</v>
      </c>
      <c r="E102" s="20">
        <v>4500</v>
      </c>
      <c r="F102" s="20">
        <f>SUM(E102/60)</f>
        <v>75</v>
      </c>
      <c r="G102" s="19" t="s">
        <v>12</v>
      </c>
      <c r="I102" s="20">
        <v>4500</v>
      </c>
      <c r="J102" s="20">
        <f>SUM(I102/60)</f>
        <v>75</v>
      </c>
      <c r="K102" s="19" t="s">
        <v>12</v>
      </c>
    </row>
    <row r="103" spans="1:11" ht="15.75" thickBot="1" x14ac:dyDescent="0.3">
      <c r="A103" s="13">
        <v>86083</v>
      </c>
      <c r="B103" s="13">
        <f t="shared" si="12"/>
        <v>1434.7166666666667</v>
      </c>
      <c r="C103" s="14" t="s">
        <v>48</v>
      </c>
      <c r="E103" s="29">
        <v>9596</v>
      </c>
      <c r="F103" s="29">
        <f>SUM(E103/60)</f>
        <v>159.93333333333334</v>
      </c>
      <c r="G103" s="19" t="s">
        <v>4</v>
      </c>
      <c r="I103" s="29">
        <v>9596</v>
      </c>
      <c r="J103" s="29">
        <f>SUM(I103/60)</f>
        <v>159.93333333333334</v>
      </c>
      <c r="K103" s="19" t="s">
        <v>4</v>
      </c>
    </row>
    <row r="104" spans="1:11" ht="15.75" thickBot="1" x14ac:dyDescent="0.3">
      <c r="A104" s="13">
        <v>16818</v>
      </c>
      <c r="B104" s="13">
        <f t="shared" si="12"/>
        <v>280.3</v>
      </c>
      <c r="C104" s="14" t="s">
        <v>49</v>
      </c>
      <c r="E104" s="51">
        <v>480420</v>
      </c>
      <c r="F104" s="51">
        <f t="shared" ref="F104:F105" si="13">SUM(E104/60)</f>
        <v>8007</v>
      </c>
      <c r="G104" s="52" t="s">
        <v>50</v>
      </c>
      <c r="I104" s="46">
        <f>SUM(I100:I103)</f>
        <v>18672</v>
      </c>
      <c r="J104" s="27">
        <f>SUM(I104/60)</f>
        <v>311.2</v>
      </c>
    </row>
    <row r="105" spans="1:11" ht="15.75" thickBot="1" x14ac:dyDescent="0.3">
      <c r="A105" s="51">
        <v>480420</v>
      </c>
      <c r="B105" s="51">
        <f t="shared" si="12"/>
        <v>8007</v>
      </c>
      <c r="C105" s="52" t="s">
        <v>50</v>
      </c>
      <c r="E105" s="53">
        <v>216000</v>
      </c>
      <c r="F105" s="53">
        <f t="shared" si="13"/>
        <v>3600</v>
      </c>
      <c r="G105" s="52" t="s">
        <v>54</v>
      </c>
    </row>
    <row r="106" spans="1:11" ht="15.75" thickBot="1" x14ac:dyDescent="0.3">
      <c r="A106" s="51">
        <v>216000</v>
      </c>
      <c r="B106" s="51">
        <f t="shared" si="12"/>
        <v>3600</v>
      </c>
      <c r="C106" s="52" t="s">
        <v>54</v>
      </c>
      <c r="E106" s="50">
        <f>SUM(E100:E105)</f>
        <v>715092</v>
      </c>
      <c r="F106" s="50">
        <f>SUM(E106/60)</f>
        <v>11918.2</v>
      </c>
    </row>
    <row r="107" spans="1:11" x14ac:dyDescent="0.25">
      <c r="A107" s="20">
        <v>1038</v>
      </c>
      <c r="B107" s="20">
        <f t="shared" si="12"/>
        <v>17.3</v>
      </c>
      <c r="C107" s="19" t="s">
        <v>10</v>
      </c>
    </row>
    <row r="108" spans="1:11" x14ac:dyDescent="0.25">
      <c r="A108" s="20">
        <v>3538</v>
      </c>
      <c r="B108" s="20">
        <f t="shared" si="12"/>
        <v>58.966666666666669</v>
      </c>
      <c r="C108" s="19" t="s">
        <v>11</v>
      </c>
      <c r="I108" s="10"/>
      <c r="J108" s="10"/>
    </row>
    <row r="109" spans="1:11" x14ac:dyDescent="0.25">
      <c r="A109" s="20">
        <v>4500</v>
      </c>
      <c r="B109" s="20">
        <f t="shared" si="12"/>
        <v>75</v>
      </c>
      <c r="C109" s="19" t="s">
        <v>12</v>
      </c>
    </row>
    <row r="110" spans="1:11" ht="15.75" thickBot="1" x14ac:dyDescent="0.3">
      <c r="A110" s="29">
        <v>9596</v>
      </c>
      <c r="B110" s="29">
        <f t="shared" si="12"/>
        <v>159.93333333333334</v>
      </c>
      <c r="C110" s="19" t="s">
        <v>4</v>
      </c>
    </row>
    <row r="111" spans="1:11" ht="15.75" thickBot="1" x14ac:dyDescent="0.3">
      <c r="A111" s="26">
        <f>SUM(A100:A110)</f>
        <v>969155.8</v>
      </c>
      <c r="B111" s="46">
        <f t="shared" si="12"/>
        <v>16152.596666666668</v>
      </c>
    </row>
    <row r="115" spans="1:7" x14ac:dyDescent="0.25">
      <c r="A115" s="3"/>
    </row>
    <row r="116" spans="1:7" ht="23.25" x14ac:dyDescent="0.25">
      <c r="A116" s="44" t="s">
        <v>53</v>
      </c>
    </row>
    <row r="117" spans="1:7" ht="18.75" x14ac:dyDescent="0.3">
      <c r="A117" s="4" t="s">
        <v>7</v>
      </c>
      <c r="E117" s="2" t="s">
        <v>2</v>
      </c>
      <c r="F117" s="1"/>
    </row>
    <row r="118" spans="1:7" ht="15.75" x14ac:dyDescent="0.25">
      <c r="A118" s="40" t="s">
        <v>22</v>
      </c>
      <c r="B118" s="22" t="s">
        <v>21</v>
      </c>
      <c r="C118" s="41"/>
      <c r="E118" s="20" t="s">
        <v>0</v>
      </c>
      <c r="F118" s="20" t="s">
        <v>21</v>
      </c>
      <c r="G118" s="19"/>
    </row>
    <row r="119" spans="1:7" x14ac:dyDescent="0.25">
      <c r="A119" s="13">
        <v>70122</v>
      </c>
      <c r="B119" s="13">
        <f>SUM(A119/25)</f>
        <v>2804.88</v>
      </c>
      <c r="C119" s="14" t="s">
        <v>50</v>
      </c>
      <c r="E119" s="20">
        <v>37860</v>
      </c>
      <c r="F119" s="20">
        <f t="shared" ref="F119:F120" si="14">SUM(E119/25)</f>
        <v>1514.4</v>
      </c>
      <c r="G119" s="19" t="s">
        <v>3</v>
      </c>
    </row>
    <row r="120" spans="1:7" ht="15.75" thickBot="1" x14ac:dyDescent="0.3">
      <c r="A120" s="22">
        <v>37860</v>
      </c>
      <c r="B120" s="22">
        <f t="shared" ref="B120:B121" si="15">SUM(A120/25)</f>
        <v>1514.4</v>
      </c>
      <c r="C120" s="41" t="s">
        <v>3</v>
      </c>
      <c r="E120" s="29">
        <v>1875</v>
      </c>
      <c r="F120" s="29">
        <f t="shared" si="14"/>
        <v>75</v>
      </c>
      <c r="G120" s="19" t="s">
        <v>1</v>
      </c>
    </row>
    <row r="121" spans="1:7" ht="15.75" thickBot="1" x14ac:dyDescent="0.3">
      <c r="A121" s="48">
        <v>1875</v>
      </c>
      <c r="B121" s="48">
        <f t="shared" si="15"/>
        <v>75</v>
      </c>
      <c r="C121" s="41" t="s">
        <v>1</v>
      </c>
      <c r="E121" s="26">
        <f>SUM(E119:E120)</f>
        <v>39735</v>
      </c>
      <c r="F121" s="46">
        <f>SUM(F119:F120)</f>
        <v>1589.4</v>
      </c>
    </row>
    <row r="122" spans="1:7" ht="15.75" thickBot="1" x14ac:dyDescent="0.3">
      <c r="A122" s="46">
        <f>SUM(A119:A121)</f>
        <v>109857</v>
      </c>
      <c r="B122" s="27">
        <f>SUM(B119:B121)</f>
        <v>4394.2800000000007</v>
      </c>
    </row>
    <row r="127" spans="1:7" ht="18.75" x14ac:dyDescent="0.3">
      <c r="A127" s="4" t="s">
        <v>73</v>
      </c>
      <c r="E127" s="2" t="s">
        <v>2</v>
      </c>
      <c r="F127" s="1"/>
    </row>
    <row r="128" spans="1:7" x14ac:dyDescent="0.25">
      <c r="A128" s="20" t="s">
        <v>0</v>
      </c>
      <c r="B128" s="20" t="s">
        <v>21</v>
      </c>
      <c r="C128" s="19"/>
      <c r="E128" s="1" t="s">
        <v>0</v>
      </c>
      <c r="F128" s="1" t="s">
        <v>21</v>
      </c>
    </row>
    <row r="129" spans="1:7" ht="15.75" thickBot="1" x14ac:dyDescent="0.3">
      <c r="A129" s="20">
        <v>27716.76</v>
      </c>
      <c r="B129" s="20">
        <f>SUM(A129/26)</f>
        <v>1066.0292307692307</v>
      </c>
      <c r="C129" s="19" t="s">
        <v>75</v>
      </c>
      <c r="E129" s="29">
        <v>1950</v>
      </c>
      <c r="F129" s="29">
        <f t="shared" ref="F129" si="16">SUM(E129/26)</f>
        <v>75</v>
      </c>
      <c r="G129" s="19" t="s">
        <v>74</v>
      </c>
    </row>
    <row r="130" spans="1:7" ht="15.75" thickBot="1" x14ac:dyDescent="0.3">
      <c r="A130" s="20">
        <v>93496</v>
      </c>
      <c r="B130" s="20">
        <f t="shared" ref="B130:B133" si="17">SUM(A130/26)</f>
        <v>3596</v>
      </c>
      <c r="C130" s="19" t="s">
        <v>50</v>
      </c>
      <c r="E130" s="50">
        <f>SUM(E129)</f>
        <v>1950</v>
      </c>
      <c r="F130" s="50">
        <f>SUM(E130/26)</f>
        <v>75</v>
      </c>
    </row>
    <row r="131" spans="1:7" x14ac:dyDescent="0.25">
      <c r="A131" s="20">
        <v>27039.1</v>
      </c>
      <c r="B131" s="20">
        <f t="shared" si="17"/>
        <v>1039.9653846153847</v>
      </c>
      <c r="C131" s="19" t="s">
        <v>76</v>
      </c>
    </row>
    <row r="132" spans="1:7" ht="15.75" thickBot="1" x14ac:dyDescent="0.3">
      <c r="A132" s="29">
        <v>1950</v>
      </c>
      <c r="B132" s="29">
        <f t="shared" si="17"/>
        <v>75</v>
      </c>
      <c r="C132" s="19" t="s">
        <v>74</v>
      </c>
    </row>
    <row r="133" spans="1:7" ht="15.75" thickBot="1" x14ac:dyDescent="0.3">
      <c r="A133" s="50">
        <f>SUM(A129:A132)</f>
        <v>150201.85999999999</v>
      </c>
      <c r="B133" s="50">
        <f t="shared" si="17"/>
        <v>5776.9946153846149</v>
      </c>
    </row>
    <row r="138" spans="1:7" ht="15.75" x14ac:dyDescent="0.25">
      <c r="A138" s="63" t="s">
        <v>80</v>
      </c>
    </row>
  </sheetData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BNP Paribas Real Estate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LEE</dc:creator>
  <cp:lastModifiedBy>David Butler</cp:lastModifiedBy>
  <cp:lastPrinted>2017-07-19T15:34:14Z</cp:lastPrinted>
  <dcterms:created xsi:type="dcterms:W3CDTF">2017-07-19T09:44:20Z</dcterms:created>
  <dcterms:modified xsi:type="dcterms:W3CDTF">2017-07-20T13:58:42Z</dcterms:modified>
</cp:coreProperties>
</file>