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360" yWindow="40" windowWidth="20120" windowHeight="13800"/>
  </bookViews>
  <sheets>
    <sheet name="HSTP comparison" sheetId="1" r:id="rId1"/>
    <sheet name="CUM START COMPARISON" sheetId="2" r:id="rId2"/>
    <sheet name="cumstartscomps 12-15 comparison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08" i="1" l="1"/>
  <c r="Q507" i="1"/>
  <c r="Q560" i="2"/>
  <c r="Q576" i="1"/>
  <c r="Q312" i="1"/>
  <c r="Q27" i="2"/>
  <c r="Q253" i="2"/>
  <c r="Q145" i="1"/>
  <c r="Q136" i="1"/>
  <c r="Q243" i="2"/>
  <c r="Q137" i="1"/>
  <c r="Q245" i="2"/>
  <c r="Q133" i="1"/>
  <c r="Q131" i="1"/>
  <c r="Q240" i="2"/>
  <c r="Q238" i="2"/>
  <c r="O610" i="2"/>
  <c r="N610" i="2"/>
  <c r="M610" i="2"/>
  <c r="Q609" i="2"/>
  <c r="Q608" i="2"/>
  <c r="Q607" i="2"/>
  <c r="Q606" i="2"/>
  <c r="Q605" i="2"/>
  <c r="Q604" i="2"/>
  <c r="Q603" i="2"/>
  <c r="Q602" i="2"/>
  <c r="Q601" i="2"/>
  <c r="Q600" i="2"/>
  <c r="Q599" i="2"/>
  <c r="Q598" i="2"/>
  <c r="Q597" i="2"/>
  <c r="Q596" i="2"/>
  <c r="Q595" i="2"/>
  <c r="Q594" i="2"/>
  <c r="Q593" i="2"/>
  <c r="Q592" i="2"/>
  <c r="Q591" i="2"/>
  <c r="Q589" i="2"/>
  <c r="Q588" i="2"/>
  <c r="Q587" i="2"/>
  <c r="Q586" i="2"/>
  <c r="Q585" i="2"/>
  <c r="Q583" i="2"/>
  <c r="Q582" i="2"/>
  <c r="Q581" i="2"/>
  <c r="Q580" i="2"/>
  <c r="Q578" i="2"/>
  <c r="Q577" i="2"/>
  <c r="Q576" i="2"/>
  <c r="Q575" i="2"/>
  <c r="Q574" i="2"/>
  <c r="Q573" i="2"/>
  <c r="Q572" i="2"/>
  <c r="Q571" i="2"/>
  <c r="Q570" i="2"/>
  <c r="Q569" i="2"/>
  <c r="Q568" i="2"/>
  <c r="Q567" i="2"/>
  <c r="Q566" i="2"/>
  <c r="Q565" i="2"/>
  <c r="Q564" i="2"/>
  <c r="Q563" i="2"/>
  <c r="Q562" i="2"/>
  <c r="K562" i="2"/>
  <c r="J562" i="2"/>
  <c r="Q561" i="2"/>
  <c r="Q559" i="2"/>
  <c r="Q558" i="2"/>
  <c r="Q557" i="2"/>
  <c r="Q556" i="2"/>
  <c r="Q555" i="2"/>
  <c r="Q554" i="2"/>
  <c r="Q553" i="2"/>
  <c r="Q552" i="2"/>
  <c r="Q551" i="2"/>
  <c r="Q550" i="2"/>
  <c r="K550" i="2"/>
  <c r="Q549" i="2"/>
  <c r="Q548" i="2"/>
  <c r="Q547" i="2"/>
  <c r="K547" i="2"/>
  <c r="J547" i="2"/>
  <c r="Q546" i="2"/>
  <c r="Q545" i="2"/>
  <c r="Q544" i="2"/>
  <c r="Q543" i="2"/>
  <c r="Q542" i="2"/>
  <c r="Q541" i="2"/>
  <c r="Q540" i="2"/>
  <c r="Q539" i="2"/>
  <c r="Q538" i="2"/>
  <c r="Q537" i="2"/>
  <c r="Q536" i="2"/>
  <c r="Q535" i="2"/>
  <c r="Q534" i="2"/>
  <c r="Q533" i="2"/>
  <c r="Q532" i="2"/>
  <c r="K532" i="2"/>
  <c r="J532" i="2"/>
  <c r="Q531" i="2"/>
  <c r="Q530" i="2"/>
  <c r="Q529" i="2"/>
  <c r="Q528" i="2"/>
  <c r="Q527" i="2"/>
  <c r="Q526" i="2"/>
  <c r="Q525" i="2"/>
  <c r="Q524" i="2"/>
  <c r="Q523" i="2"/>
  <c r="Q522" i="2"/>
  <c r="Q520" i="2"/>
  <c r="Q519" i="2"/>
  <c r="Q518" i="2"/>
  <c r="Q517" i="2"/>
  <c r="Q516" i="2"/>
  <c r="Q515" i="2"/>
  <c r="Q514" i="2"/>
  <c r="Q513" i="2"/>
  <c r="Q512" i="2"/>
  <c r="Q511" i="2"/>
  <c r="Q510" i="2"/>
  <c r="Q509" i="2"/>
  <c r="Q508" i="2"/>
  <c r="Q507" i="2"/>
  <c r="Q506" i="2"/>
  <c r="Q505" i="2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J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K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P387" i="2"/>
  <c r="Q387" i="2"/>
  <c r="Q386" i="2"/>
  <c r="Q385" i="2"/>
  <c r="J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0" i="2"/>
  <c r="Q369" i="2"/>
  <c r="Q368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0" i="2"/>
  <c r="Q309" i="2"/>
  <c r="Q308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0" i="2"/>
  <c r="Q289" i="2"/>
  <c r="L289" i="2"/>
  <c r="J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P269" i="2"/>
  <c r="Q269" i="2"/>
  <c r="P268" i="2"/>
  <c r="P610" i="2"/>
  <c r="Q267" i="2"/>
  <c r="Q266" i="2"/>
  <c r="Q264" i="2"/>
  <c r="Q263" i="2"/>
  <c r="Q262" i="2"/>
  <c r="Q261" i="2"/>
  <c r="Q260" i="2"/>
  <c r="Q259" i="2"/>
  <c r="Q258" i="2"/>
  <c r="Q257" i="2"/>
  <c r="Q256" i="2"/>
  <c r="Q255" i="2"/>
  <c r="Q254" i="2"/>
  <c r="Q265" i="2"/>
  <c r="Q252" i="2"/>
  <c r="Q251" i="2"/>
  <c r="Q248" i="2"/>
  <c r="Q247" i="2"/>
  <c r="Q246" i="2"/>
  <c r="Q236" i="2"/>
  <c r="Q235" i="2"/>
  <c r="Q234" i="2"/>
  <c r="Q233" i="2"/>
  <c r="Q232" i="2"/>
  <c r="Q231" i="2"/>
  <c r="Q230" i="2"/>
  <c r="Q229" i="2"/>
  <c r="K229" i="2"/>
  <c r="J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199" i="2"/>
  <c r="Q198" i="2"/>
  <c r="Q197" i="2"/>
  <c r="Q196" i="2"/>
  <c r="Q195" i="2"/>
  <c r="Q194" i="2"/>
  <c r="Q193" i="2"/>
  <c r="Q191" i="2"/>
  <c r="Q190" i="2"/>
  <c r="Q189" i="2"/>
  <c r="Q188" i="2"/>
  <c r="Q187" i="2"/>
  <c r="Q186" i="2"/>
  <c r="Q185" i="2"/>
  <c r="Q184" i="2"/>
  <c r="Q182" i="2"/>
  <c r="Q181" i="2"/>
  <c r="Q179" i="2"/>
  <c r="Q178" i="2"/>
  <c r="Q177" i="2"/>
  <c r="Q176" i="2"/>
  <c r="Q175" i="2"/>
  <c r="Q173" i="2"/>
  <c r="Q172" i="2"/>
  <c r="Q171" i="2"/>
  <c r="Q170" i="2"/>
  <c r="Q169" i="2"/>
  <c r="Q168" i="2"/>
  <c r="Q167" i="2"/>
  <c r="Q166" i="2"/>
  <c r="Q165" i="2"/>
  <c r="Q163" i="2"/>
  <c r="Q162" i="2"/>
  <c r="Q161" i="2"/>
  <c r="Q159" i="2"/>
  <c r="Q158" i="2"/>
  <c r="K158" i="2"/>
  <c r="J158" i="2"/>
  <c r="Q157" i="2"/>
  <c r="Q156" i="2"/>
  <c r="Q155" i="2"/>
  <c r="Q154" i="2"/>
  <c r="Q153" i="2"/>
  <c r="Q152" i="2"/>
  <c r="Q151" i="2"/>
  <c r="Q150" i="2"/>
  <c r="Q149" i="2"/>
  <c r="Q147" i="2"/>
  <c r="Q146" i="2"/>
  <c r="Q145" i="2"/>
  <c r="Q144" i="2"/>
  <c r="J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L124" i="2"/>
  <c r="J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K105" i="2"/>
  <c r="J105" i="2"/>
  <c r="Q104" i="2"/>
  <c r="Q103" i="2"/>
  <c r="Q102" i="2"/>
  <c r="Q101" i="2"/>
  <c r="Q100" i="2"/>
  <c r="Q99" i="2"/>
  <c r="Q98" i="2"/>
  <c r="K98" i="2"/>
  <c r="K610" i="2"/>
  <c r="J98" i="2"/>
  <c r="J610" i="2"/>
  <c r="Q96" i="2"/>
  <c r="Q95" i="2"/>
  <c r="Q94" i="2"/>
  <c r="Q93" i="2"/>
  <c r="Q92" i="2"/>
  <c r="Q91" i="2"/>
  <c r="Q90" i="2"/>
  <c r="Q89" i="2"/>
  <c r="Q88" i="2"/>
  <c r="Q87" i="2"/>
  <c r="Q85" i="2"/>
  <c r="Q84" i="2"/>
  <c r="Q83" i="2"/>
  <c r="Q82" i="2"/>
  <c r="Q81" i="2"/>
  <c r="Q80" i="2"/>
  <c r="L80" i="2"/>
  <c r="L61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8" i="2"/>
  <c r="Q17" i="2"/>
  <c r="Q16" i="2"/>
  <c r="Q15" i="2"/>
  <c r="Q14" i="2"/>
  <c r="Q13" i="2"/>
  <c r="Q12" i="2"/>
  <c r="Q11" i="2"/>
  <c r="P6" i="2"/>
  <c r="O6" i="2"/>
  <c r="N6" i="2"/>
  <c r="M6" i="2"/>
  <c r="L6" i="2"/>
  <c r="K6" i="2"/>
  <c r="J6" i="2"/>
  <c r="P5" i="2"/>
  <c r="O5" i="2"/>
  <c r="N5" i="2"/>
  <c r="M5" i="2"/>
  <c r="L5" i="2"/>
  <c r="K5" i="2"/>
  <c r="J5" i="2"/>
  <c r="P4" i="2"/>
  <c r="O4" i="2"/>
  <c r="N4" i="2"/>
  <c r="M4" i="2"/>
  <c r="L4" i="2"/>
  <c r="K4" i="2"/>
  <c r="J4" i="2"/>
  <c r="O608" i="1"/>
  <c r="N608" i="1"/>
  <c r="M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0" i="1"/>
  <c r="Q589" i="1"/>
  <c r="Q588" i="1"/>
  <c r="Q587" i="1"/>
  <c r="Q585" i="1"/>
  <c r="Q584" i="1"/>
  <c r="Q583" i="1"/>
  <c r="Q582" i="1"/>
  <c r="Q581" i="1"/>
  <c r="Q580" i="1"/>
  <c r="Q579" i="1"/>
  <c r="Q578" i="1"/>
  <c r="K578" i="1"/>
  <c r="J578" i="1"/>
  <c r="Q577" i="1"/>
  <c r="Q575" i="1"/>
  <c r="Q574" i="1"/>
  <c r="Q573" i="1"/>
  <c r="Q572" i="1"/>
  <c r="Q571" i="1"/>
  <c r="Q570" i="1"/>
  <c r="Q569" i="1"/>
  <c r="K569" i="1"/>
  <c r="Q568" i="1"/>
  <c r="Q567" i="1"/>
  <c r="Q566" i="1"/>
  <c r="K566" i="1"/>
  <c r="J566" i="1"/>
  <c r="Q565" i="1"/>
  <c r="Q564" i="1"/>
  <c r="Q563" i="1"/>
  <c r="Q562" i="1"/>
  <c r="Q561" i="1"/>
  <c r="Q560" i="1"/>
  <c r="Q559" i="1"/>
  <c r="Q558" i="1"/>
  <c r="Q557" i="1"/>
  <c r="Q556" i="1"/>
  <c r="K556" i="1"/>
  <c r="J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P513" i="1"/>
  <c r="Q513" i="1"/>
  <c r="Q512" i="1"/>
  <c r="Q511" i="1"/>
  <c r="Q510" i="1"/>
  <c r="Q509" i="1"/>
  <c r="Q506" i="1"/>
  <c r="Q505" i="1"/>
  <c r="Q504" i="1"/>
  <c r="Q503" i="1"/>
  <c r="Q502" i="1"/>
  <c r="Q501" i="1"/>
  <c r="Q500" i="1"/>
  <c r="Q499" i="1"/>
  <c r="Q498" i="1"/>
  <c r="Q497" i="1"/>
  <c r="Q496" i="1"/>
  <c r="Q494" i="1"/>
  <c r="L494" i="1"/>
  <c r="J494" i="1"/>
  <c r="Q493" i="1"/>
  <c r="Q492" i="1"/>
  <c r="Q491" i="1"/>
  <c r="Q490" i="1"/>
  <c r="Q489" i="1"/>
  <c r="Q488" i="1"/>
  <c r="Q487" i="1"/>
  <c r="Q486" i="1"/>
  <c r="K486" i="1"/>
  <c r="J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1" i="1"/>
  <c r="Q450" i="1"/>
  <c r="Q449" i="1"/>
  <c r="Q448" i="1"/>
  <c r="Q447" i="1"/>
  <c r="Q446" i="1"/>
  <c r="Q445" i="1"/>
  <c r="Q444" i="1"/>
  <c r="Q443" i="1"/>
  <c r="Q442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P412" i="1"/>
  <c r="Q412" i="1"/>
  <c r="P411" i="1"/>
  <c r="P608" i="1"/>
  <c r="Q410" i="1"/>
  <c r="Q409" i="1"/>
  <c r="Q408" i="1"/>
  <c r="Q407" i="1"/>
  <c r="Q405" i="1"/>
  <c r="Q404" i="1"/>
  <c r="Q403" i="1"/>
  <c r="Q402" i="1"/>
  <c r="Q401" i="1"/>
  <c r="Q400" i="1"/>
  <c r="Q399" i="1"/>
  <c r="K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0" i="1"/>
  <c r="Q369" i="1"/>
  <c r="Q368" i="1"/>
  <c r="Q367" i="1"/>
  <c r="Q366" i="1"/>
  <c r="Q365" i="1"/>
  <c r="Q363" i="1"/>
  <c r="Q362" i="1"/>
  <c r="Q361" i="1"/>
  <c r="Q360" i="1"/>
  <c r="Q359" i="1"/>
  <c r="Q358" i="1"/>
  <c r="Q357" i="1"/>
  <c r="Q356" i="1"/>
  <c r="Q354" i="1"/>
  <c r="Q353" i="1"/>
  <c r="Q351" i="1"/>
  <c r="Q350" i="1"/>
  <c r="Q349" i="1"/>
  <c r="Q348" i="1"/>
  <c r="Q346" i="1"/>
  <c r="Q345" i="1"/>
  <c r="Q344" i="1"/>
  <c r="Q343" i="1"/>
  <c r="Q342" i="1"/>
  <c r="Q341" i="1"/>
  <c r="Q340" i="1"/>
  <c r="Q339" i="1"/>
  <c r="Q337" i="1"/>
  <c r="Q336" i="1"/>
  <c r="Q335" i="1"/>
  <c r="Q333" i="1"/>
  <c r="Q332" i="1"/>
  <c r="Q331" i="1"/>
  <c r="Q330" i="1"/>
  <c r="Q328" i="1"/>
  <c r="Q327" i="1"/>
  <c r="J327" i="1"/>
  <c r="Q326" i="1"/>
  <c r="Q325" i="1"/>
  <c r="Q324" i="1"/>
  <c r="Q323" i="1"/>
  <c r="Q322" i="1"/>
  <c r="Q321" i="1"/>
  <c r="Q320" i="1"/>
  <c r="Q319" i="1"/>
  <c r="Q318" i="1"/>
  <c r="Q317" i="1"/>
  <c r="L317" i="1"/>
  <c r="J317" i="1"/>
  <c r="Q316" i="1"/>
  <c r="Q315" i="1"/>
  <c r="Q314" i="1"/>
  <c r="K314" i="1"/>
  <c r="J314" i="1"/>
  <c r="Q313" i="1"/>
  <c r="K313" i="1"/>
  <c r="J313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J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J235" i="1"/>
  <c r="Q234" i="1"/>
  <c r="Q233" i="1"/>
  <c r="Q232" i="1"/>
  <c r="Q231" i="1"/>
  <c r="Q230" i="1"/>
  <c r="Q229" i="1"/>
  <c r="Q228" i="1"/>
  <c r="Q227" i="1"/>
  <c r="Q226" i="1"/>
  <c r="Q225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0" i="1"/>
  <c r="Q179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6" i="1"/>
  <c r="Q155" i="1"/>
  <c r="Q154" i="1"/>
  <c r="Q153" i="1"/>
  <c r="Q152" i="1"/>
  <c r="Q151" i="1"/>
  <c r="Q150" i="1"/>
  <c r="Q149" i="1"/>
  <c r="Q148" i="1"/>
  <c r="Q147" i="1"/>
  <c r="Q146" i="1"/>
  <c r="Q157" i="1"/>
  <c r="Q144" i="1"/>
  <c r="Q143" i="1"/>
  <c r="Q140" i="1"/>
  <c r="Q139" i="1"/>
  <c r="Q138" i="1"/>
  <c r="Q130" i="1"/>
  <c r="Q129" i="1"/>
  <c r="Q128" i="1"/>
  <c r="Q127" i="1"/>
  <c r="Q126" i="1"/>
  <c r="Q125" i="1"/>
  <c r="Q124" i="1"/>
  <c r="K124" i="1"/>
  <c r="K608" i="1"/>
  <c r="J124" i="1"/>
  <c r="J608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L69" i="1"/>
  <c r="L608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4" i="1"/>
  <c r="Q13" i="1"/>
  <c r="Q12" i="1"/>
  <c r="Q11" i="1"/>
  <c r="P8" i="1"/>
  <c r="O8" i="1"/>
  <c r="N8" i="1"/>
  <c r="M8" i="1"/>
  <c r="L8" i="1"/>
  <c r="K8" i="1"/>
  <c r="J8" i="1"/>
  <c r="P7" i="1"/>
  <c r="O7" i="1"/>
  <c r="N7" i="1"/>
  <c r="M7" i="1"/>
  <c r="L7" i="1"/>
  <c r="K7" i="1"/>
  <c r="J7" i="1"/>
  <c r="P6" i="1"/>
  <c r="O6" i="1"/>
  <c r="N6" i="1"/>
  <c r="M6" i="1"/>
  <c r="L6" i="1"/>
  <c r="K6" i="1"/>
  <c r="J6" i="1"/>
  <c r="P5" i="1"/>
  <c r="O5" i="1"/>
  <c r="N5" i="1"/>
  <c r="M5" i="1"/>
  <c r="L5" i="1"/>
  <c r="K5" i="1"/>
  <c r="J5" i="1"/>
  <c r="P4" i="1"/>
  <c r="O4" i="1"/>
  <c r="N4" i="1"/>
  <c r="M4" i="1"/>
  <c r="L4" i="1"/>
  <c r="K4" i="1"/>
  <c r="J4" i="1"/>
  <c r="Q268" i="2"/>
  <c r="Q610" i="2"/>
  <c r="Q411" i="1"/>
  <c r="Q608" i="1"/>
</calcChain>
</file>

<file path=xl/sharedStrings.xml><?xml version="1.0" encoding="utf-8"?>
<sst xmlns="http://schemas.openxmlformats.org/spreadsheetml/2006/main" count="12656" uniqueCount="3714">
  <si>
    <t>REGISTER OF PLANNING APPS THAT COUNT T0 2011-29 WDC LP</t>
  </si>
  <si>
    <t>and</t>
  </si>
  <si>
    <t>ALL COMPONENTS FOUND FOR 5 YEAR HOUSING LAND SUPPLY ASSESSMENT</t>
  </si>
  <si>
    <t>IN DATE FROM 1/4/2011 TO 9/10/2016</t>
  </si>
  <si>
    <t>TOTALS</t>
  </si>
  <si>
    <t>not in any WDC list</t>
  </si>
  <si>
    <t>not in any WDC papers</t>
  </si>
  <si>
    <t>in HSTP</t>
  </si>
  <si>
    <t>in Housing Supply Topic Paper(HSTP)</t>
  </si>
  <si>
    <t>in HTS</t>
  </si>
  <si>
    <t>no evidence found for inclusion post 31.3.2011</t>
  </si>
  <si>
    <t>in Housing Target Trajectory Sites(HTS)</t>
  </si>
  <si>
    <t>in both HSTP &amp; HTS</t>
  </si>
  <si>
    <t>doesn’t qualify</t>
  </si>
  <si>
    <t>in cum start comp</t>
  </si>
  <si>
    <t>evidence found</t>
  </si>
  <si>
    <t>check out of date</t>
  </si>
  <si>
    <t>Does this agree with WDC housing supply topic paper june 2016? Purple backgrond indicates included in this paper.</t>
  </si>
  <si>
    <t>list source for entry</t>
  </si>
  <si>
    <r>
      <t xml:space="preserve">status </t>
    </r>
    <r>
      <rPr>
        <b/>
        <sz val="11"/>
        <color indexed="8"/>
        <rFont val="Calibri"/>
        <family val="2"/>
      </rPr>
      <t>W</t>
    </r>
    <r>
      <rPr>
        <sz val="11"/>
        <color theme="1"/>
        <rFont val="Calibri"/>
        <family val="2"/>
        <scheme val="minor"/>
      </rPr>
      <t xml:space="preserve">indfall </t>
    </r>
    <r>
      <rPr>
        <b/>
        <sz val="11"/>
        <color indexed="8"/>
        <rFont val="Calibri"/>
        <family val="2"/>
      </rPr>
      <t>L</t>
    </r>
    <r>
      <rPr>
        <sz val="11"/>
        <color theme="1"/>
        <rFont val="Calibri"/>
        <family val="2"/>
        <scheme val="minor"/>
      </rPr>
      <t>ocal plan 1</t>
    </r>
  </si>
  <si>
    <t>Rural , Urban, Village</t>
  </si>
  <si>
    <t>planning application number</t>
  </si>
  <si>
    <t>Component of supply</t>
  </si>
  <si>
    <t>date of granted permission</t>
  </si>
  <si>
    <t>Building regulations reference</t>
  </si>
  <si>
    <t>market</t>
  </si>
  <si>
    <t>affordable</t>
  </si>
  <si>
    <t>gross</t>
  </si>
  <si>
    <t>net</t>
  </si>
  <si>
    <t>not started</t>
  </si>
  <si>
    <t>building</t>
  </si>
  <si>
    <t>complete</t>
  </si>
  <si>
    <t>accuracy check</t>
  </si>
  <si>
    <t>building regs start date</t>
  </si>
  <si>
    <t>building regs completion date</t>
  </si>
  <si>
    <t>bregs</t>
  </si>
  <si>
    <t>W</t>
  </si>
  <si>
    <t>U</t>
  </si>
  <si>
    <t>02/0734</t>
  </si>
  <si>
    <t>50A Warwick Street LSpa</t>
  </si>
  <si>
    <t>penthouse office to apartment</t>
  </si>
  <si>
    <t>BC/13/0161/BN</t>
  </si>
  <si>
    <t>RB</t>
  </si>
  <si>
    <t>04/1592</t>
  </si>
  <si>
    <t>land adjacent to 103 Taylor Ave. Lillington</t>
  </si>
  <si>
    <t>G 29/1/2008</t>
  </si>
  <si>
    <t>BC/07/1523/BN</t>
  </si>
  <si>
    <t>V</t>
  </si>
  <si>
    <t>07/1151</t>
  </si>
  <si>
    <t>C/u old school hall to a  dwelling   Church Hill, Bishops Tachbrook,</t>
  </si>
  <si>
    <t>G20/09/07 &amp; details 28/10/11, +8/3/12</t>
  </si>
  <si>
    <t>BC/09/0237/API</t>
  </si>
  <si>
    <t>09/0168</t>
  </si>
  <si>
    <t>r/o 6 Duke Street leamington</t>
  </si>
  <si>
    <t>convert workshop to dwelling</t>
  </si>
  <si>
    <t>G16/4/2009</t>
  </si>
  <si>
    <t>BC/09/1431/FP</t>
  </si>
  <si>
    <t>09/1304</t>
  </si>
  <si>
    <t>G 17/2/10 + conditions 1/8/14</t>
  </si>
  <si>
    <t>09/1423</t>
  </si>
  <si>
    <t>22 Warwick Road, kenilworth conv 1flat to 3</t>
  </si>
  <si>
    <t>G 18/2/10</t>
  </si>
  <si>
    <t xml:space="preserve">BC/10/0969/FP </t>
  </si>
  <si>
    <t>A</t>
  </si>
  <si>
    <t>10/0186</t>
  </si>
  <si>
    <t>71, Clarendon Street, Lspa</t>
  </si>
  <si>
    <t>completed 25/8/2010</t>
  </si>
  <si>
    <t>10/0241</t>
  </si>
  <si>
    <t>23-25 Newbold Terrace and 24 Willes Road, Leamington</t>
  </si>
  <si>
    <t>Refurbishment &amp; extension of a Grade II listed terrace into 25 high quality apartments and the construction of two new build townhouses. 25 vacant returns +2 new houses. Count as 2 as 25 returns will be part of the 115 vacant returns</t>
  </si>
  <si>
    <t>G 2/7/2010</t>
  </si>
  <si>
    <t>BC/10/1398/FP</t>
  </si>
  <si>
    <t>10/0565</t>
  </si>
  <si>
    <t>Uplands Farm, Preston Road, Rowington</t>
  </si>
  <si>
    <t>REPLACEMENT</t>
  </si>
  <si>
    <t>10/0638</t>
  </si>
  <si>
    <t>Lower Rookery, Rookery Lane, Rowington</t>
  </si>
  <si>
    <t>BC/13/0496/FP</t>
  </si>
  <si>
    <t>breg c 29/4/14</t>
  </si>
  <si>
    <t>10/1099</t>
  </si>
  <si>
    <t>Willow House, Cheswood Grange Chessetts Wood Road Lapworth</t>
  </si>
  <si>
    <t>11/0055</t>
  </si>
  <si>
    <t>2A Cherry Street Warwick conversion of showroom into dwelling</t>
  </si>
  <si>
    <t>BC/12/0177/BN</t>
  </si>
  <si>
    <t>11/0945</t>
  </si>
  <si>
    <t>15 High street Warwick</t>
  </si>
  <si>
    <t>c of use of flrs 1&amp; 2 to flat</t>
  </si>
  <si>
    <t xml:space="preserve">G 29/11/11 </t>
  </si>
  <si>
    <t>BC/12/01008/FP</t>
  </si>
  <si>
    <t>complete but no date</t>
  </si>
  <si>
    <t>11/1165</t>
  </si>
  <si>
    <t>14 Portland Street, Leamington</t>
  </si>
  <si>
    <t>C/u basement offices to dwelling</t>
  </si>
  <si>
    <t>G 3/2/12</t>
  </si>
  <si>
    <t>no regs yet</t>
  </si>
  <si>
    <t>DSNEW3</t>
  </si>
  <si>
    <t>LP</t>
  </si>
  <si>
    <t>11/1166</t>
  </si>
  <si>
    <t>Warks Police HQ Woodcote lane Leek Wootton</t>
  </si>
  <si>
    <t>out of date but in MDLP</t>
  </si>
  <si>
    <t>G9/7/2012</t>
  </si>
  <si>
    <t>no regs yet awaiting moves</t>
  </si>
  <si>
    <t>11/1251</t>
  </si>
  <si>
    <t>phase 8 &amp; 9 layouts approved 30 apr 2012 phase 9, 61 dwels 70recorded on BREGS sheet</t>
  </si>
  <si>
    <t>517-529, 554-584</t>
  </si>
  <si>
    <t>G 15/8/12</t>
  </si>
  <si>
    <t xml:space="preserve">BC/09/2211/IN </t>
  </si>
  <si>
    <t>to13/9/2015</t>
  </si>
  <si>
    <t>ph 7 &amp; 8 195units of which 29 are post 1/4/11 completion</t>
  </si>
  <si>
    <t>445, 493-516</t>
  </si>
  <si>
    <t>BC/06/0555/IN</t>
  </si>
  <si>
    <t>11/1251 &amp; 12/0713</t>
  </si>
  <si>
    <t>land at Stratford Road Warwick Academy drive (76units 46 +30) but app for 91 given</t>
  </si>
  <si>
    <t>phase 9b 18 units 578 to 594 +619+620 +647</t>
  </si>
  <si>
    <t>BC/12/0833/API</t>
  </si>
  <si>
    <t>11/1254</t>
  </si>
  <si>
    <t>Stable Block (Bldg No 119) Stoneleigh Park Stoneleigh 4 dwellings</t>
  </si>
  <si>
    <t>G 26/1/12</t>
  </si>
  <si>
    <t>ppexpires 26/1/15out of date</t>
  </si>
  <si>
    <t>11/1362</t>
  </si>
  <si>
    <t>122 Warwick Street Lspa</t>
  </si>
  <si>
    <t>7hmo in vacant offices</t>
  </si>
  <si>
    <t>G 10/5/12</t>
  </si>
  <si>
    <t>BC/12/0284/FP</t>
  </si>
  <si>
    <t>11/1453</t>
  </si>
  <si>
    <t>73, Clarendon Street L Spa</t>
  </si>
  <si>
    <t>G 16/1/12</t>
  </si>
  <si>
    <t>BC/12/0228/FP</t>
  </si>
  <si>
    <t>11/1663</t>
  </si>
  <si>
    <t>1 Fairlawn Close, Leamington</t>
  </si>
  <si>
    <t>2 basement bedsits to HMO</t>
  </si>
  <si>
    <t>G 6/3/12</t>
  </si>
  <si>
    <t>BC/12/0869/FP</t>
  </si>
  <si>
    <t>12/0029</t>
  </si>
  <si>
    <t>11,Southbank Road Kenilworth</t>
  </si>
  <si>
    <t xml:space="preserve">G 2/4/12 </t>
  </si>
  <si>
    <t>BCW/14/1525/FP</t>
  </si>
  <si>
    <t>12/0043</t>
  </si>
  <si>
    <t>3, Jury street, Warwick</t>
  </si>
  <si>
    <t>G 5/4/12</t>
  </si>
  <si>
    <t>BC/12/0643/FP</t>
  </si>
  <si>
    <t>12/0161</t>
  </si>
  <si>
    <t>35, West Street, Warwick</t>
  </si>
  <si>
    <t>office to dwelling</t>
  </si>
  <si>
    <t>G 25/4/12</t>
  </si>
  <si>
    <t>BC/12/0621/BN</t>
  </si>
  <si>
    <t>seen complete16/3/16</t>
  </si>
  <si>
    <t>12/0318</t>
  </si>
  <si>
    <t>34, Union Rd. Lspa</t>
  </si>
  <si>
    <t>G16/5/12</t>
  </si>
  <si>
    <t>BCW/15/01442/FP</t>
  </si>
  <si>
    <t>dep 27/10/15</t>
  </si>
  <si>
    <t>12/0324</t>
  </si>
  <si>
    <t>23, Portland St. Lspa</t>
  </si>
  <si>
    <t>G 18/6/12</t>
  </si>
  <si>
    <t>12/0374</t>
  </si>
  <si>
    <t>71a Lillington Rd, Leamington</t>
  </si>
  <si>
    <t>G28/5/12</t>
  </si>
  <si>
    <t>12/0389</t>
  </si>
  <si>
    <t xml:space="preserve"> Milverton Centre Rugby Rd Lspa Educational to dwelling,</t>
  </si>
  <si>
    <t>G 29/6/12 &amp; 9/6/13</t>
  </si>
  <si>
    <t>BC/12/0885/BN</t>
  </si>
  <si>
    <t>12/0397</t>
  </si>
  <si>
    <t>4, Comyn St. Leamington</t>
  </si>
  <si>
    <t>G4/5/12</t>
  </si>
  <si>
    <t>BC/12/0552/FP</t>
  </si>
  <si>
    <t>12/0440</t>
  </si>
  <si>
    <t>13 Old Square Wark.office to dwelling</t>
  </si>
  <si>
    <t>BCW/14/1037/FP</t>
  </si>
  <si>
    <t>12/0479</t>
  </si>
  <si>
    <t>2a High St. Kenilworth</t>
  </si>
  <si>
    <t>G 21/6/12</t>
  </si>
  <si>
    <t>BC/13/0279/BN</t>
  </si>
  <si>
    <t>12/0510</t>
  </si>
  <si>
    <t>49 Russell TerraceLSpa house to 8HMO</t>
  </si>
  <si>
    <t>appeal 18/4/13</t>
  </si>
  <si>
    <t>BC/13/0953/FP</t>
  </si>
  <si>
    <t>looks completed1/10/15</t>
  </si>
  <si>
    <t>12/0567</t>
  </si>
  <si>
    <t>33 Chandos St.house to 5 bed HMO</t>
  </si>
  <si>
    <t>G 5/7/12</t>
  </si>
  <si>
    <t>12/5486/CPS</t>
  </si>
  <si>
    <t>12/0596</t>
  </si>
  <si>
    <t>17, Aylesford st. Lspa house to 4 bed HMO</t>
  </si>
  <si>
    <t>G 26/7/12</t>
  </si>
  <si>
    <t>12/0643</t>
  </si>
  <si>
    <t>39, Bath St. return vacant to 9 student bedsits</t>
  </si>
  <si>
    <t>G 21/8/12</t>
  </si>
  <si>
    <t>BCW/14/01551/API</t>
  </si>
  <si>
    <t>12/0713</t>
  </si>
  <si>
    <t>Gog Brook Farm Hampton Road Warwick</t>
  </si>
  <si>
    <t>see 11/1251</t>
  </si>
  <si>
    <t>G 23/8/12</t>
  </si>
  <si>
    <t>12/0756</t>
  </si>
  <si>
    <t>31, Warwick Road  kenilworth office to C3</t>
  </si>
  <si>
    <t>G17/8/12</t>
  </si>
  <si>
    <t>BC/11/0857/FP</t>
  </si>
  <si>
    <t>12/0789</t>
  </si>
  <si>
    <t>3, Clarendon Place office to 12bed HMO 13/0027 also applies</t>
  </si>
  <si>
    <t>G 6/3/13</t>
  </si>
  <si>
    <t>BC/13/0582/FP</t>
  </si>
  <si>
    <t>12/0801</t>
  </si>
  <si>
    <t>Pub @ Heathcote Ln 2 flats</t>
  </si>
  <si>
    <t>G 28/8/12</t>
  </si>
  <si>
    <t>BC/12/1330/API</t>
  </si>
  <si>
    <t>12/0871</t>
  </si>
  <si>
    <t>plot 8 Vine Mews</t>
  </si>
  <si>
    <t>G 3/10/12</t>
  </si>
  <si>
    <t xml:space="preserve">13/5122/CPS </t>
  </si>
  <si>
    <t>12/0907</t>
  </si>
  <si>
    <t>Clarendon ManorRest Home, Golf Lane</t>
  </si>
  <si>
    <t>6 extra on 29=35 *2/3=22</t>
  </si>
  <si>
    <t>G 21/9/12</t>
  </si>
  <si>
    <t>BC/12/1612/API</t>
  </si>
  <si>
    <t>14/3066/CPS 12/5/2014and inspection 10/10/15 shows all complete and fully open</t>
  </si>
  <si>
    <t>12/1098</t>
  </si>
  <si>
    <t>6A Regent Place Leamington</t>
  </si>
  <si>
    <t>new 4 bed HMO+shop</t>
  </si>
  <si>
    <t>G 15/3/13</t>
  </si>
  <si>
    <t>BC/13/01131/AP</t>
  </si>
  <si>
    <t>seen complete apr16</t>
  </si>
  <si>
    <t>12/1194</t>
  </si>
  <si>
    <t>8 New St Kenilworth shop to flat</t>
  </si>
  <si>
    <t>G 23/11/12</t>
  </si>
  <si>
    <t xml:space="preserve">BC/13/0880/BN </t>
  </si>
  <si>
    <t>12/1210</t>
  </si>
  <si>
    <t>58 regent St. I flat over shop</t>
  </si>
  <si>
    <t>G 22/11/12</t>
  </si>
  <si>
    <t>BC/12/1118/BN</t>
  </si>
  <si>
    <t>18/9/2012(roof)</t>
  </si>
  <si>
    <t>12/1345</t>
  </si>
  <si>
    <t>1, St. Marks Road vacant unable to sell 10 bed to 2 separate dwellings</t>
  </si>
  <si>
    <t>G 20/12/12</t>
  </si>
  <si>
    <t>BC/12/1617/FP</t>
  </si>
  <si>
    <t xml:space="preserve"> 05/11/2013</t>
  </si>
  <si>
    <t>12/1370</t>
  </si>
  <si>
    <t>Academy Drive Affordable</t>
  </si>
  <si>
    <t>G14/4/13</t>
  </si>
  <si>
    <t>BC/13/0296/IN</t>
  </si>
  <si>
    <t>to 12/9/15</t>
  </si>
  <si>
    <t>Academy Drive Marketwas 11/1251</t>
  </si>
  <si>
    <t>12/1476</t>
  </si>
  <si>
    <t>89,Warwick Street, LSpa5 bed student HMO over shop</t>
  </si>
  <si>
    <t>G 17/1/13</t>
  </si>
  <si>
    <t>BC/13/0364/FP</t>
  </si>
  <si>
    <t>12/1515</t>
  </si>
  <si>
    <t>North Lodge Kenilworth Rd officetohouse</t>
  </si>
  <si>
    <t>G 2/2/13</t>
  </si>
  <si>
    <t>12/1581</t>
  </si>
  <si>
    <t>3, Union Rd 1 extra room for 6 HMO</t>
  </si>
  <si>
    <t>G 8/2/12</t>
  </si>
  <si>
    <t>out of date</t>
  </si>
  <si>
    <t>B</t>
  </si>
  <si>
    <t>13/0030 &amp; 12/0911</t>
  </si>
  <si>
    <t>Apart. 5 Riverside Stoneleigh Road Bubbenhall</t>
  </si>
  <si>
    <t>G19/3/13</t>
  </si>
  <si>
    <t xml:space="preserve">BC/14/0456/API </t>
  </si>
  <si>
    <t>13/0073</t>
  </si>
  <si>
    <t xml:space="preserve">6 Purton Mews, Sydenham Change of use from C3 (dwelling) to Use Class C4 (HMO). </t>
  </si>
  <si>
    <t>13/0124</t>
  </si>
  <si>
    <t>York Barn Pagets Lane Bubbenhall</t>
  </si>
  <si>
    <t>appeal  22/8/13. no work to do as it is change of tenure condition</t>
  </si>
  <si>
    <t>13/0135</t>
  </si>
  <si>
    <t>9 Charlotte Street Leamington Spa</t>
  </si>
  <si>
    <t>G 27/3/13cnds 15/7/14</t>
  </si>
  <si>
    <t>BC/13/01595/FP</t>
  </si>
  <si>
    <t>13/0231</t>
  </si>
  <si>
    <t>60 Clarendon Ave nursing home to HMO    14</t>
  </si>
  <si>
    <t>G23/5/13</t>
  </si>
  <si>
    <t>internal amnds no Regs except 13/5655/CPS</t>
  </si>
  <si>
    <t>13/0279</t>
  </si>
  <si>
    <t>Victoria House, 8, Dormer place 1 caretakers flat on top floor</t>
  </si>
  <si>
    <t>G 17/6/13</t>
  </si>
  <si>
    <t>BC/13/1210/FP</t>
  </si>
  <si>
    <t>13/0300</t>
  </si>
  <si>
    <t>1, Staunton Rd Lspa                                           6</t>
  </si>
  <si>
    <t>G3/5/13 cnds 26/6/14</t>
  </si>
  <si>
    <t>BCW/16/00302/BN</t>
  </si>
  <si>
    <t>13/0345</t>
  </si>
  <si>
    <t>Treharrock, Valley Road, Lillington</t>
  </si>
  <si>
    <t>G 23/5/13</t>
  </si>
  <si>
    <t>13/0367</t>
  </si>
  <si>
    <t>r/o of 11 (not 16) Beauchamp Avenue, LeamingtonExtension &amp; convers'n of former coach house to a 2-bed dwelling</t>
  </si>
  <si>
    <t>G 16/5/13</t>
  </si>
  <si>
    <t>BCW/14/01326/FP</t>
  </si>
  <si>
    <t>13/0589</t>
  </si>
  <si>
    <t>Shop, 163 Cromwell Lane, Burton Green, Kenilworth c/u shop to dwelling</t>
  </si>
  <si>
    <t>G 12/6/13</t>
  </si>
  <si>
    <t>13/0644</t>
  </si>
  <si>
    <t>86, Saltisford Wk, apartments</t>
  </si>
  <si>
    <t>G 9/7/13 Waterloo HA</t>
  </si>
  <si>
    <t>BC/14/0204/FP</t>
  </si>
  <si>
    <t>13/0653</t>
  </si>
  <si>
    <t>16-18 emscote Road, Warwick</t>
  </si>
  <si>
    <t>G 10/7/13 c/ufrom care home to dwelling</t>
  </si>
  <si>
    <t>no regs required</t>
  </si>
  <si>
    <t>no changes</t>
  </si>
  <si>
    <t>13/0660</t>
  </si>
  <si>
    <t>9 york Road                                                         1</t>
  </si>
  <si>
    <t>G 19/7/13 change of use  B&amp;B to house no ext alts</t>
  </si>
  <si>
    <t>agreed by 11/6/14</t>
  </si>
  <si>
    <t>13/0897</t>
  </si>
  <si>
    <t>Parmiter House Arlington Avenue Leamington Spa</t>
  </si>
  <si>
    <t>G 30/9/13 cnds 4/2/15</t>
  </si>
  <si>
    <t>BC/13/1541/API</t>
  </si>
  <si>
    <t>13/1204</t>
  </si>
  <si>
    <t>peacock hotel 149 warwick Road kenilworth 37 student hmo Wrk uni</t>
  </si>
  <si>
    <t xml:space="preserve">BC/14/0022/FP </t>
  </si>
  <si>
    <t>13/1391</t>
  </si>
  <si>
    <t>1 &amp; 4 the knibbs, Smith street, warwick c/u part GF &amp; install 1st flr for new dwelling</t>
  </si>
  <si>
    <t>BC/14/0297/FP</t>
  </si>
  <si>
    <t>13/1562</t>
  </si>
  <si>
    <t>6 Farley Street, Leamington Spa</t>
  </si>
  <si>
    <t>CofU of shop ( A1) to self-contained flat (Use Class C3)</t>
  </si>
  <si>
    <t>G 5/2/14 retrospective app</t>
  </si>
  <si>
    <t>13/05078/CPS</t>
  </si>
  <si>
    <t>13/1569</t>
  </si>
  <si>
    <t>72 Waverley Road, Leamington granny flat with pp as separate dwelling</t>
  </si>
  <si>
    <t>G 30/12/13</t>
  </si>
  <si>
    <t>BC/07/00629/BN</t>
  </si>
  <si>
    <t>13/1696</t>
  </si>
  <si>
    <t xml:space="preserve"> 88 Queensway, Leamington enlarged HMO (6 bedrooms) </t>
  </si>
  <si>
    <t>G 29/1/14</t>
  </si>
  <si>
    <t>BC/14/0790/FP</t>
  </si>
  <si>
    <t>13/1738</t>
  </si>
  <si>
    <t>13a high st Kenilworth                                     1</t>
  </si>
  <si>
    <t>convert 1st floor to flat, shop on GF</t>
  </si>
  <si>
    <t>G 3/4/14</t>
  </si>
  <si>
    <t>BCW/14/1644/FP</t>
  </si>
  <si>
    <t>14/0132</t>
  </si>
  <si>
    <t>19, regent St</t>
  </si>
  <si>
    <t>G15/04/2014</t>
  </si>
  <si>
    <t>14/0134</t>
  </si>
  <si>
    <t>The Lawns whitnash</t>
  </si>
  <si>
    <t>extra 7 rooms @2/3rds</t>
  </si>
  <si>
    <t>G30/04/2014</t>
  </si>
  <si>
    <t>BC/13/1092/FP</t>
  </si>
  <si>
    <t>14/0279</t>
  </si>
  <si>
    <t xml:space="preserve">The Rising, rising Lane, Lapworth renewal of G 11/0308 </t>
  </si>
  <si>
    <t>G 31/05/14</t>
  </si>
  <si>
    <t>BC/14/00729/FP</t>
  </si>
  <si>
    <t>14/0345</t>
  </si>
  <si>
    <t>19 Portland St. EastLSpa LB 1st fl conv shower to studio flat14/0960LB</t>
  </si>
  <si>
    <t>G 7/5/14</t>
  </si>
  <si>
    <t>14/0377</t>
  </si>
  <si>
    <t>Badger cottage, Mill lane Rowington 14/3/14 cert lawful use of dwelling retrospective</t>
  </si>
  <si>
    <t>permdev 14/3/14</t>
  </si>
  <si>
    <t>no work to do</t>
  </si>
  <si>
    <t>14/0406</t>
  </si>
  <si>
    <t>251 Rugby Road Lspa</t>
  </si>
  <si>
    <t>4 bed HMO from 1 house</t>
  </si>
  <si>
    <t>G13/5/14</t>
  </si>
  <si>
    <t>R</t>
  </si>
  <si>
    <t>14/0544</t>
  </si>
  <si>
    <t>The stables, The Cumsey, Pinley Green Warwick</t>
  </si>
  <si>
    <t>cert o'lawfns 19/5/14</t>
  </si>
  <si>
    <t>14/0623</t>
  </si>
  <si>
    <t>16-18 Leam Terrace</t>
  </si>
  <si>
    <t>withdrawn</t>
  </si>
  <si>
    <t>14/0754</t>
  </si>
  <si>
    <t>68 Clarendon street Lspa shop to 2 dwellings  was 14/0351</t>
  </si>
  <si>
    <t>G 15/7/14</t>
  </si>
  <si>
    <t>BCW/16/00052/API</t>
  </si>
  <si>
    <t>dep 18/1/16</t>
  </si>
  <si>
    <t>14/0768</t>
  </si>
  <si>
    <t>Weston House, Rugby Road, Weston Under Wetherley,</t>
  </si>
  <si>
    <t>Change of use and conversion from Public House to a single dwelling</t>
  </si>
  <si>
    <t>G appeal 22/4/15</t>
  </si>
  <si>
    <t>C</t>
  </si>
  <si>
    <t>14/0835</t>
  </si>
  <si>
    <t>Quaker Meeting House, 39 High Street, Warwick, CV34 4AP</t>
  </si>
  <si>
    <t>minor var 16/0032</t>
  </si>
  <si>
    <t>G 5/8/14 ; 2nd  G 11/3/16</t>
  </si>
  <si>
    <t>BCW/15/0035/FP</t>
  </si>
  <si>
    <t>14/0840</t>
  </si>
  <si>
    <t>53 Buckley Road, Lillington, Leamington Spa, CV32 7QL</t>
  </si>
  <si>
    <t>G 25/7/14</t>
  </si>
  <si>
    <t>14/0848</t>
  </si>
  <si>
    <t>1 charlotte Street Lspa house to 2 2bed+7hmo</t>
  </si>
  <si>
    <t>also 13/1432 refused</t>
  </si>
  <si>
    <t>appeal 1/10/14</t>
  </si>
  <si>
    <t>15/11130/CPSgas boiler no other regs work.</t>
  </si>
  <si>
    <t>14/0855</t>
  </si>
  <si>
    <t>7 Russell Terrace Lspafuneral dir to 1 dwelling</t>
  </si>
  <si>
    <t>G8/8/14</t>
  </si>
  <si>
    <t>BCW/15/00045/BN</t>
  </si>
  <si>
    <t>14/0945</t>
  </si>
  <si>
    <t>Long barn Plestowes House, Hareway Lane Barford office to residential</t>
  </si>
  <si>
    <t>G 18/8/14</t>
  </si>
  <si>
    <t>14/0986</t>
  </si>
  <si>
    <t>41, station Road Kenilworthguest house to residential</t>
  </si>
  <si>
    <t>G 22/8/14; c of use no alts</t>
  </si>
  <si>
    <t>14/1121</t>
  </si>
  <si>
    <t>Horsley House Farm Norton Lindsey</t>
  </si>
  <si>
    <t>G 15/9/14</t>
  </si>
  <si>
    <t xml:space="preserve">BC/14/0048/API dep </t>
  </si>
  <si>
    <t>14/1129</t>
  </si>
  <si>
    <t>37 Chandos Street Lspa 1st &amp; 2nd fl offices to 1 flat</t>
  </si>
  <si>
    <t>G9/9/14</t>
  </si>
  <si>
    <t>14/1172</t>
  </si>
  <si>
    <t>93 warwick Road Kenilworth convert shop to 2 bed flat</t>
  </si>
  <si>
    <t>15/1105 renewal</t>
  </si>
  <si>
    <t>G 7/9/15</t>
  </si>
  <si>
    <t>see14/0941 joint bregs app</t>
  </si>
  <si>
    <t>14/1195</t>
  </si>
  <si>
    <t>Abbey House, Lower End, Bubbenhall</t>
  </si>
  <si>
    <t>conv store to dwelling</t>
  </si>
  <si>
    <t>G 22/9/14</t>
  </si>
  <si>
    <t>14/1206</t>
  </si>
  <si>
    <t>Icon house, castle Lane Warwick</t>
  </si>
  <si>
    <t>c/u upper floors to residential</t>
  </si>
  <si>
    <t>G 3/10/14</t>
  </si>
  <si>
    <t>BCW/15/0031/FP</t>
  </si>
  <si>
    <t>14/1226</t>
  </si>
  <si>
    <t>Dixons Barn, Westwood Heath Road</t>
  </si>
  <si>
    <t>conv barn to dwelling</t>
  </si>
  <si>
    <t>G 15/10/14</t>
  </si>
  <si>
    <t>14/1227</t>
  </si>
  <si>
    <t>38 Smith Street, Warwick,</t>
  </si>
  <si>
    <t>c/u to 1 bed flat</t>
  </si>
  <si>
    <t>BCW/15/0027/API</t>
  </si>
  <si>
    <t>refused</t>
  </si>
  <si>
    <t>14/1485</t>
  </si>
  <si>
    <t>The Seven Stars, 50 Friars Street, Warwick</t>
  </si>
  <si>
    <t>c/u C1 to C3</t>
  </si>
  <si>
    <t>G 28/11/14 change of use, no alterations</t>
  </si>
  <si>
    <t>14/1519</t>
  </si>
  <si>
    <t>Flat D 19 St. Marys Rad Lspa</t>
  </si>
  <si>
    <t>lawfuluse</t>
  </si>
  <si>
    <t>G 11/12/14</t>
  </si>
  <si>
    <t>no alterations</t>
  </si>
  <si>
    <t>14/1584</t>
  </si>
  <si>
    <t>237 Brunswick Street, Leamington</t>
  </si>
  <si>
    <t>1 dwelling</t>
  </si>
  <si>
    <t>appeal received</t>
  </si>
  <si>
    <t>14/1644</t>
  </si>
  <si>
    <t>Barn Tapster Lane Lapworth</t>
  </si>
  <si>
    <t>G 22/12/14</t>
  </si>
  <si>
    <t>15/0214</t>
  </si>
  <si>
    <t>29 Jury Street, Warwick</t>
  </si>
  <si>
    <t xml:space="preserve">C of use  offices  to single dwelling </t>
  </si>
  <si>
    <t>G 10/4/15</t>
  </si>
  <si>
    <t>15/0484</t>
  </si>
  <si>
    <t>52 Binswood Avenue, Leamington Spa</t>
  </si>
  <si>
    <t>Change of use from ancillary nursery annexe to a separate dwelling house</t>
  </si>
  <si>
    <t>G2/6/15</t>
  </si>
  <si>
    <t>BCW/16/00058/FP</t>
  </si>
  <si>
    <t>ddep9/1/16</t>
  </si>
  <si>
    <t>15/0604</t>
  </si>
  <si>
    <t>3 Barrowfield Lane, Kenilworth</t>
  </si>
  <si>
    <t>split house to 2 dwelliings</t>
  </si>
  <si>
    <t>G 17/6/15</t>
  </si>
  <si>
    <t>BCW/15/01575/BN</t>
  </si>
  <si>
    <t>15/0606</t>
  </si>
  <si>
    <t>47D Warwick Road, Kenilworth</t>
  </si>
  <si>
    <t>G 8/5/15</t>
  </si>
  <si>
    <t>lawful use as residential</t>
  </si>
  <si>
    <t>15/0616</t>
  </si>
  <si>
    <t>Ashley House, 1, School Lane Radford Semele extend C2 care home 2/3 of3=2</t>
  </si>
  <si>
    <t>G 23/9/15</t>
  </si>
  <si>
    <t>BCW/16/00524/API</t>
  </si>
  <si>
    <t>API Notice dep 12/4/16</t>
  </si>
  <si>
    <t>15/0686</t>
  </si>
  <si>
    <t>37a Clemens Street, Leamington</t>
  </si>
  <si>
    <t>perm dev 5/6/15</t>
  </si>
  <si>
    <t>15/0862</t>
  </si>
  <si>
    <t>29 Lee Road, Leamington</t>
  </si>
  <si>
    <t>extend and convert house to 4 No 1 bedroom flats</t>
  </si>
  <si>
    <t>G 9/7/15</t>
  </si>
  <si>
    <t>BCW/15/01605/BN</t>
  </si>
  <si>
    <t>15/0944</t>
  </si>
  <si>
    <t>1-3 Althorpe Street, Leamington</t>
  </si>
  <si>
    <t>3storey 15 bed HMO for students count as 4</t>
  </si>
  <si>
    <t>G 10/8/15</t>
  </si>
  <si>
    <t>BCW/15/01404/FP</t>
  </si>
  <si>
    <t>ddep 14/12/15</t>
  </si>
  <si>
    <t>15/1195</t>
  </si>
  <si>
    <t>Avenue Hotel, Spencer Street, Leamington</t>
  </si>
  <si>
    <t>Change of use of the upper floors of the Avenue Hotel to a 8 bedroomed HMO</t>
  </si>
  <si>
    <t>G 10/11/15</t>
  </si>
  <si>
    <t>15/1761</t>
  </si>
  <si>
    <t>Land On The West Side of Southam Road, Radford Semele</t>
  </si>
  <si>
    <t>Residential development of up to 25 no. dwellings</t>
  </si>
  <si>
    <t>G 19/5/16</t>
  </si>
  <si>
    <t>15/1920</t>
  </si>
  <si>
    <t>Land adj Old Posthouse, Rowington Green, Rowington</t>
  </si>
  <si>
    <t>Erection of two new dwellings</t>
  </si>
  <si>
    <t>G 2/3/16</t>
  </si>
  <si>
    <t>15/2180</t>
  </si>
  <si>
    <t>18 Augusta Place, Leamington</t>
  </si>
  <si>
    <t>Demolition of building at rear of 18 Augusta Place and erection of a two and single storey building creating 3no self contained one bedroom flats and 1no two bed flats.</t>
  </si>
  <si>
    <t>G 31/3/16</t>
  </si>
  <si>
    <t>BCW/16/00932/FP</t>
  </si>
  <si>
    <t>dep 3/8/16</t>
  </si>
  <si>
    <t>16/0077</t>
  </si>
  <si>
    <t>17 Avenue Road 8 flats</t>
  </si>
  <si>
    <t>conversion &amp; extension</t>
  </si>
  <si>
    <t>G 4/4/16</t>
  </si>
  <si>
    <t>BCW/16/00501/FP</t>
  </si>
  <si>
    <t>16/0162</t>
  </si>
  <si>
    <t>46 Edmondscote Road, Leamington</t>
  </si>
  <si>
    <t>1 new dwelling on land adjacent</t>
  </si>
  <si>
    <t>G 1/4/16</t>
  </si>
  <si>
    <t>BCW/16/00528/API</t>
  </si>
  <si>
    <t>dep 13/4/16</t>
  </si>
  <si>
    <t>16/0196</t>
  </si>
  <si>
    <t>land south of Offchurch Lane, Radford Semele for 150 dwellings</t>
  </si>
  <si>
    <t>G3/5/16</t>
  </si>
  <si>
    <t>H49</t>
  </si>
  <si>
    <t>16/0279</t>
  </si>
  <si>
    <t xml:space="preserve">Seven Acre Close, Bishop's Tachbrook </t>
  </si>
  <si>
    <t>50 dwellings outline</t>
  </si>
  <si>
    <t>G 24/5/16</t>
  </si>
  <si>
    <t>16/0352</t>
  </si>
  <si>
    <t>20 William Street, Leamington</t>
  </si>
  <si>
    <t>C/Use of1st Floor Office to 1 1-bed flat</t>
  </si>
  <si>
    <t>G 20/4/16</t>
  </si>
  <si>
    <t>BCW/15/01631/API</t>
  </si>
  <si>
    <t>dep11/12/15</t>
  </si>
  <si>
    <t>16/0386</t>
  </si>
  <si>
    <t>Byre Barn, Fernwood Farm, Rouncil Lane, Beausale</t>
  </si>
  <si>
    <t>convert redundant agricultural barn to  3 live/work units.</t>
  </si>
  <si>
    <t>G 27/4/16</t>
  </si>
  <si>
    <t>BCW/16/01033/API</t>
  </si>
  <si>
    <t>dep22/7/16</t>
  </si>
  <si>
    <t>16/0407</t>
  </si>
  <si>
    <t>Waterloo House, Bath street, Leamington</t>
  </si>
  <si>
    <t>Cofuse offices to a 17 bedroom HMO</t>
  </si>
  <si>
    <t>G 28/4/16</t>
  </si>
  <si>
    <t>BCW/16/00770/API</t>
  </si>
  <si>
    <t>dep 31/5/16</t>
  </si>
  <si>
    <t>16/0482</t>
  </si>
  <si>
    <t>Former Dairy Crest Depot , Quarry Street, Milverton</t>
  </si>
  <si>
    <t>18 dwellings</t>
  </si>
  <si>
    <t>16/0679</t>
  </si>
  <si>
    <t>cape road the cape warwick</t>
  </si>
  <si>
    <t>3 dwellings &amp; 1 bungalow</t>
  </si>
  <si>
    <t>G 7/6/16</t>
  </si>
  <si>
    <t>16/0970</t>
  </si>
  <si>
    <t>19 Warwick Place, Leamington</t>
  </si>
  <si>
    <t>convert cellar to a 1 bed flat</t>
  </si>
  <si>
    <t>WITHDRAWN</t>
  </si>
  <si>
    <t>16/1162</t>
  </si>
  <si>
    <t>172 Emscote Road, Warwick</t>
  </si>
  <si>
    <t>Conversion of existing workshop &amp; retail shop and existing flat to 2 residential flats</t>
  </si>
  <si>
    <t>G 17/8/16</t>
  </si>
  <si>
    <t>16/1187</t>
  </si>
  <si>
    <t>Land adjacent 8 Birmingham Road, Stoneleigh</t>
  </si>
  <si>
    <t>erection of two semi-detached dwellinghouses</t>
  </si>
  <si>
    <t>16/1197</t>
  </si>
  <si>
    <t>Three Wells, Haseley Knob, Haseley</t>
  </si>
  <si>
    <t>Demolish existing dwelling and garage and provide two new dwellings.</t>
  </si>
  <si>
    <t>G 24/8/16</t>
  </si>
  <si>
    <t>16/1267</t>
  </si>
  <si>
    <t>1 Castle Hill, Kenilworth</t>
  </si>
  <si>
    <t>convert existing dwelling to 2 1bed and 1 2bed flats</t>
  </si>
  <si>
    <t>G 16/9/13</t>
  </si>
  <si>
    <t>16/1321</t>
  </si>
  <si>
    <t>Land adj. Crossways, Rowington Green, Rowington</t>
  </si>
  <si>
    <t>build 2 dwellings</t>
  </si>
  <si>
    <t>G 14/9/16</t>
  </si>
  <si>
    <t>16/1352</t>
  </si>
  <si>
    <t>20 Warwick Street, Leamington</t>
  </si>
  <si>
    <t>change of use office to 2 flats above shop</t>
  </si>
  <si>
    <t>G 8/9/16</t>
  </si>
  <si>
    <t>16/1416</t>
  </si>
  <si>
    <t>70-72 Warwick Street, Leamington</t>
  </si>
  <si>
    <t>convert 1st &amp; 2nd floors to 4 1bed flats</t>
  </si>
  <si>
    <t>G 3/10/16</t>
  </si>
  <si>
    <t>94/0208</t>
  </si>
  <si>
    <t>Village Farm Offchurch</t>
  </si>
  <si>
    <t>1 house completed 7/8/1996 2 other approved butnot yet started</t>
  </si>
  <si>
    <t>BC/94/1143/NULLbut 2 others out of date</t>
  </si>
  <si>
    <t>BC/03/0599/FP</t>
  </si>
  <si>
    <t>Heritage court Fennyland lane kenilworth 29 apartments 28 completed in 2007 and 1 on 5/2/15</t>
  </si>
  <si>
    <t>BC/06/01590/FP</t>
  </si>
  <si>
    <t>Park Farm Barn, Stareton Lane, Stoneleigh,</t>
  </si>
  <si>
    <t>Conversion of existing barn into single family dwelling</t>
  </si>
  <si>
    <t>BC/11/0622/FP</t>
  </si>
  <si>
    <t>138 parade</t>
  </si>
  <si>
    <t>BC/11/1048/FP</t>
  </si>
  <si>
    <t>3, Church Street Leamington offices to 3 reidential plus 2nd flr flat to selfcontained dwelling</t>
  </si>
  <si>
    <t>BC/11/1295/FP</t>
  </si>
  <si>
    <t>The Old Post Office, Old Square, Warwick,</t>
  </si>
  <si>
    <t>convert to 1 aptmnt on 1st &amp; 2nd floors</t>
  </si>
  <si>
    <t>BC/13/1428/BN</t>
  </si>
  <si>
    <t>31A Warwick Road, kenilworth c/u off to 1 flat</t>
  </si>
  <si>
    <t>BC/14/0272/FP</t>
  </si>
  <si>
    <t>The Old Post Office, Old Square, Warwick,convert to 1 aptmnt on 1st &amp; 2nd floors</t>
  </si>
  <si>
    <t>BC/14/0469/FP</t>
  </si>
  <si>
    <t>45a Coten End Warwick divide upstairs flat into 2 dwellings</t>
  </si>
  <si>
    <t>BC/14/0534/API</t>
  </si>
  <si>
    <t>12 parade heart of england 3 flats in 2/3rd floors</t>
  </si>
  <si>
    <t>BC/14/00534/API</t>
  </si>
  <si>
    <t>BCW/14/1354/BN</t>
  </si>
  <si>
    <t>57A Warwick Road, Kenilworth Conversion of upper floors to HIMO</t>
  </si>
  <si>
    <t>BCW/15/1166/API</t>
  </si>
  <si>
    <t>The manor house cranford Kenilworth Road, Blackdown</t>
  </si>
  <si>
    <t>03/1395</t>
  </si>
  <si>
    <t>Tachbrook hill farm Banbury Road conv barn to 2 dwellings</t>
  </si>
  <si>
    <t>G 24/10/03</t>
  </si>
  <si>
    <t>BC/12/1195/FP</t>
  </si>
  <si>
    <t>06/0506</t>
  </si>
  <si>
    <t>Wiggerland Wood Farm, Banbury Road BT: Barn B completed 7/2/2013</t>
  </si>
  <si>
    <t>G 16/7/07</t>
  </si>
  <si>
    <t>BC/09/2283/FP</t>
  </si>
  <si>
    <t>06/1767</t>
  </si>
  <si>
    <t>phase 7 &amp; 8 Gogbrook farm Hampton Road 30 completed since1/4/11; 133 granted most finished in last programme</t>
  </si>
  <si>
    <t>BC/06/00555/IN</t>
  </si>
  <si>
    <t>07/0912</t>
  </si>
  <si>
    <t>STATION HOUSE OLD WARWICK RD district says 47 but examine plans. There are 184 student rooms in clusters of 2 to 6. if thesestudents took student houses at 4 per house they would take 46 houses.Add 15 s/c flats then it is equal to 61 say 59</t>
  </si>
  <si>
    <t>student</t>
  </si>
  <si>
    <t>G 20/8/07</t>
  </si>
  <si>
    <t>BC/07/0376/FP &amp; BC/10/1474/FP</t>
  </si>
  <si>
    <t>07/1120</t>
  </si>
  <si>
    <t>University of Warwick Gibbet Hill Road Stoneleigh2007 report says at least 2000 additional student and staff housing is planned</t>
  </si>
  <si>
    <t>WDC file says development complete doesnt say when</t>
  </si>
  <si>
    <t>no convincing record</t>
  </si>
  <si>
    <t>updated</t>
  </si>
  <si>
    <t>University of Warwick , 6 blocks, Gibbet Hill Road Stoneleigh</t>
  </si>
  <si>
    <t>573 students + 12 tutor flats and 1 staff house(573/3.72+13)</t>
  </si>
  <si>
    <t>7/1120 is outline: RM G 11/0098 27/4/11</t>
  </si>
  <si>
    <t>BC/11/0822/FP</t>
  </si>
  <si>
    <t>CSC</t>
  </si>
  <si>
    <t>08/0071</t>
  </si>
  <si>
    <t>Asps Farm, Banbury Road, Warwick,</t>
  </si>
  <si>
    <t>1 house</t>
  </si>
  <si>
    <t>G 12/3/08</t>
  </si>
  <si>
    <t>BC/08/01000/API</t>
  </si>
  <si>
    <t>deliberate not completed</t>
  </si>
  <si>
    <t>08/0171</t>
  </si>
  <si>
    <t>Gaydon House, Mill Lane, Rowington,</t>
  </si>
  <si>
    <t>G 4/4/08</t>
  </si>
  <si>
    <t>BC/09/00445/BN</t>
  </si>
  <si>
    <t>08/0481</t>
  </si>
  <si>
    <t>R/O 427-433 Tachbrook Road, Whitnash Ph1</t>
  </si>
  <si>
    <t>G26/1/09</t>
  </si>
  <si>
    <t>BC/12/0081/FP</t>
  </si>
  <si>
    <t>08/1001</t>
  </si>
  <si>
    <t>Brook Furlong Farm, Back Lane,Shrewley/ Rowington</t>
  </si>
  <si>
    <t>1 detached dwelling</t>
  </si>
  <si>
    <t>G 20/11/08</t>
  </si>
  <si>
    <t>BC/11/00182/BN</t>
  </si>
  <si>
    <t>09/0534</t>
  </si>
  <si>
    <t>12 Willes Road</t>
  </si>
  <si>
    <t>Four storey side extension and alterations and division of property to form two dwellings</t>
  </si>
  <si>
    <t>G 21/8/09</t>
  </si>
  <si>
    <t>BC/10/00195/API</t>
  </si>
  <si>
    <t>09/0555</t>
  </si>
  <si>
    <t>R/O 427-433 Tachbrook Road, Whitnash Ph2</t>
  </si>
  <si>
    <t>G 6/7/2009</t>
  </si>
  <si>
    <t>09/0736</t>
  </si>
  <si>
    <t>76A Cape Road, The cape</t>
  </si>
  <si>
    <t>G 24/2/10 on appeal</t>
  </si>
  <si>
    <t>BC/12/0108/FP</t>
  </si>
  <si>
    <t>09/0827</t>
  </si>
  <si>
    <t>4 moss Grove kenilworth</t>
  </si>
  <si>
    <t>G 21/07/2010</t>
  </si>
  <si>
    <t>BC/11/01353/API</t>
  </si>
  <si>
    <t>09/1024</t>
  </si>
  <si>
    <t>17 parade c/u to hmo</t>
  </si>
  <si>
    <t>G 14/10/09</t>
  </si>
  <si>
    <t>BC/09/2001/FP</t>
  </si>
  <si>
    <t>09/1139</t>
  </si>
  <si>
    <t>57, Crompton Street, Warwick</t>
  </si>
  <si>
    <t>G 11/3/10</t>
  </si>
  <si>
    <t>BC/10/1908/BN</t>
  </si>
  <si>
    <t>09/1232</t>
  </si>
  <si>
    <t>6 Whitnash Road whitnash</t>
  </si>
  <si>
    <t>land betweeb 6 whitnash Rd &amp; 1 golf lane</t>
  </si>
  <si>
    <t>G 11/12/09</t>
  </si>
  <si>
    <t>BC/10/00155/FP</t>
  </si>
  <si>
    <t>09/1299</t>
  </si>
  <si>
    <t>5-7, Inchbrook road, Kenilworth</t>
  </si>
  <si>
    <t xml:space="preserve">G 28/6/2010 </t>
  </si>
  <si>
    <t>BC/08/0620/API</t>
  </si>
  <si>
    <t>09/1332</t>
  </si>
  <si>
    <t>26, Clemens Street, Lspa</t>
  </si>
  <si>
    <t>G 20/4/10</t>
  </si>
  <si>
    <t>BC/11/1230/FP</t>
  </si>
  <si>
    <t>bells to 3 new aptmts 28/10/15</t>
  </si>
  <si>
    <t>09/1361</t>
  </si>
  <si>
    <t>47 Priory Road, Kenilworth</t>
  </si>
  <si>
    <t>change ofuse guest hse+1owners flat  to dwelling +flat</t>
  </si>
  <si>
    <t>G 5/1/10</t>
  </si>
  <si>
    <t>BC/11/00816/BN</t>
  </si>
  <si>
    <t>09/1388</t>
  </si>
  <si>
    <t>Nunnery Coppice, Rising Lane, Baddesley Clinton</t>
  </si>
  <si>
    <t>10/0014</t>
  </si>
  <si>
    <t>Manor House Farm, Wasperton Road, Wasperton</t>
  </si>
  <si>
    <t>conversion of The Granary to dwelling</t>
  </si>
  <si>
    <t>G 20/9/10</t>
  </si>
  <si>
    <t>BC/10/0062/FP</t>
  </si>
  <si>
    <t>10/0052</t>
  </si>
  <si>
    <t>Water Tower conv- dwelling217A, Cromwell Lane Burton Green kenilworth</t>
  </si>
  <si>
    <t>G 18/6/10</t>
  </si>
  <si>
    <t>BC/13/0587/FP</t>
  </si>
  <si>
    <t>10/0056</t>
  </si>
  <si>
    <t>2A Moorlands Avenue, Kenilworth</t>
  </si>
  <si>
    <t>G 22/2/10</t>
  </si>
  <si>
    <t>no regs ;out of date</t>
  </si>
  <si>
    <t>10/0082</t>
  </si>
  <si>
    <t>Union Court,Ranelagh Terrace Lspa south of main  block 2 flrs</t>
  </si>
  <si>
    <t>6 student bedrooms with ensuite = common kitchen dine &amp; Living- eqqivalent to 2 3-person dwellings</t>
  </si>
  <si>
    <t>G 7/4/10cdns5/4/13</t>
  </si>
  <si>
    <t>BC/12/1656/FP</t>
  </si>
  <si>
    <t>seen complete</t>
  </si>
  <si>
    <t>10/0096</t>
  </si>
  <si>
    <t xml:space="preserve"> 33, Shakespeare Avenue, Warwick,detached dwelling. Land adjacent</t>
  </si>
  <si>
    <t>G 5/11/10</t>
  </si>
  <si>
    <t>BC/11/0010/FP</t>
  </si>
  <si>
    <t>10/0107</t>
  </si>
  <si>
    <t>R/O 427-433 Tachbrook Road, Whitnash Ph 3</t>
  </si>
  <si>
    <t>G 4/1/13</t>
  </si>
  <si>
    <t>10/0132</t>
  </si>
  <si>
    <t>R/O Southborough Terrace Lspa 8 flats on 4 fls on ranelagh terrace</t>
  </si>
  <si>
    <t xml:space="preserve"> G 25/3/11</t>
  </si>
  <si>
    <t>10/0229</t>
  </si>
  <si>
    <t>14 rotherfield close Lspa two bedroom houseconditions discharging apr 2012</t>
  </si>
  <si>
    <t>G 9/6/2010cnds 20/4/12</t>
  </si>
  <si>
    <t>BC/11/1200/FP</t>
  </si>
  <si>
    <t>10/0440</t>
  </si>
  <si>
    <t>Kenilworth Firemans Club, The Blundells, Kenilworth</t>
  </si>
  <si>
    <t>Detached new dwelling</t>
  </si>
  <si>
    <t>G 23/7/10</t>
  </si>
  <si>
    <t>BC/11/00399/FP</t>
  </si>
  <si>
    <t>10/0647</t>
  </si>
  <si>
    <t>119 Warwick Road Kenilworth</t>
  </si>
  <si>
    <t xml:space="preserve">1 house to 2 flats </t>
  </si>
  <si>
    <t>G 18/5/2011; not renewed pp expired</t>
  </si>
  <si>
    <t>10/0676</t>
  </si>
  <si>
    <t>Eastgate, The Butts, Warwick</t>
  </si>
  <si>
    <t>Change of use from school classrooms to a residential flat</t>
  </si>
  <si>
    <t>G 20/07/2010</t>
  </si>
  <si>
    <t>BC/10/01324/BN</t>
  </si>
  <si>
    <t>10/0696</t>
  </si>
  <si>
    <t>1 Church Street, Warwick</t>
  </si>
  <si>
    <t>office to 1 dwelling</t>
  </si>
  <si>
    <t xml:space="preserve">renewed 6/3/2013 </t>
  </si>
  <si>
    <t>BC/13/0322/RG</t>
  </si>
  <si>
    <t>10/0748</t>
  </si>
  <si>
    <t>Edmonscote Manor Affordable,Warwick New Rd Lspa</t>
  </si>
  <si>
    <t>G 14/11/12 + 5years</t>
  </si>
  <si>
    <t>Edmonscote Manor Market, Warwick New Rd Lspa</t>
  </si>
  <si>
    <t>10/0777</t>
  </si>
  <si>
    <t>76 Regent Street leamington</t>
  </si>
  <si>
    <t>G 7/9/10</t>
  </si>
  <si>
    <t>BC/10/1837/BN</t>
  </si>
  <si>
    <t>10/0920</t>
  </si>
  <si>
    <t>2 Church Street, Warwick</t>
  </si>
  <si>
    <t>Conversion of office space above 2 Church Street and 1 Jury Street, into 5 self contained flats</t>
  </si>
  <si>
    <t>G 14/3/11</t>
  </si>
  <si>
    <t>BC/11/01000/FP</t>
  </si>
  <si>
    <t>10/1021</t>
  </si>
  <si>
    <t>107 warwick street offices to 2 flats</t>
  </si>
  <si>
    <t>G 16/12/10</t>
  </si>
  <si>
    <t>BC/10/1333/FP</t>
  </si>
  <si>
    <t>sen complete23/8/16</t>
  </si>
  <si>
    <t>10/1052</t>
  </si>
  <si>
    <t>Hatton Oaks Brownley Green lane Hatton 4 live/work units?</t>
  </si>
  <si>
    <t>see14/0861delete this entry</t>
  </si>
  <si>
    <t>appeal allow7/2/12</t>
  </si>
  <si>
    <t>prior appG23/7/14 expires30/5/16</t>
  </si>
  <si>
    <t>10/1108</t>
  </si>
  <si>
    <t>29, Eagle Street, Leamington land adjacent</t>
  </si>
  <si>
    <t>1 new dwelling</t>
  </si>
  <si>
    <t>G 15/6/11</t>
  </si>
  <si>
    <t>BC/11/01149/FP</t>
  </si>
  <si>
    <t>10/1162</t>
  </si>
  <si>
    <t>Coten House, 59-63 coten End , Warwick</t>
  </si>
  <si>
    <t>G 1/4/11</t>
  </si>
  <si>
    <t>BC/11/1470/FP</t>
  </si>
  <si>
    <t>? Complete</t>
  </si>
  <si>
    <t>10/1250</t>
  </si>
  <si>
    <t>North Leamington School Affordable,Park Rd Lspa</t>
  </si>
  <si>
    <t>G 15/7/11</t>
  </si>
  <si>
    <t>BC/10/1598/API</t>
  </si>
  <si>
    <t>North Leamington School Market, Park Rd. L Spa</t>
  </si>
  <si>
    <t>10/1288</t>
  </si>
  <si>
    <t>Wilton House Southbank Road Kenilworth all apartments</t>
  </si>
  <si>
    <t>G 3/5/11</t>
  </si>
  <si>
    <t>BC/10/1572/IN</t>
  </si>
  <si>
    <t>10/1312</t>
  </si>
  <si>
    <t>Rear of 96, Cubbington Road, Lillington</t>
  </si>
  <si>
    <t>2 detached dwellings</t>
  </si>
  <si>
    <t>G 7/12/10</t>
  </si>
  <si>
    <t>BC/10/01143/FP</t>
  </si>
  <si>
    <t>10/1358</t>
  </si>
  <si>
    <t>2 Portland street leamington</t>
  </si>
  <si>
    <t>refurbishment&amp; conversion of basement, ground and first floor to residential use  for 3 new flats</t>
  </si>
  <si>
    <t>BC/10/01988/FP</t>
  </si>
  <si>
    <t>10/1370</t>
  </si>
  <si>
    <t>13-17 Kenilworth Street Lspa(kenilworth mews)</t>
  </si>
  <si>
    <t>G 10/4/12</t>
  </si>
  <si>
    <t>BC/13/0368/API</t>
  </si>
  <si>
    <t>31/02/2014</t>
  </si>
  <si>
    <t>10/1404</t>
  </si>
  <si>
    <t>48 Warwick Street Lspa B</t>
  </si>
  <si>
    <t>2 flats</t>
  </si>
  <si>
    <t>BC/11/0456/FP</t>
  </si>
  <si>
    <t>10/1429</t>
  </si>
  <si>
    <t>Land off Queens Square and Charter Approach, Warwick</t>
  </si>
  <si>
    <t>six affordable homes after demolition of existing timber building.</t>
  </si>
  <si>
    <t>BC/12/01049/FP</t>
  </si>
  <si>
    <t>10/1658</t>
  </si>
  <si>
    <t>Thornbank Centre 6, Warwick New Road, leamington</t>
  </si>
  <si>
    <t>9 flats</t>
  </si>
  <si>
    <t>G 28/3/11</t>
  </si>
  <si>
    <t>BC/11/0435/FP</t>
  </si>
  <si>
    <t>loft to 2bed flat</t>
  </si>
  <si>
    <t>BC/11/1023</t>
  </si>
  <si>
    <t>10/1662</t>
  </si>
  <si>
    <t>5-7 Dormer Place, Leamington</t>
  </si>
  <si>
    <t>Convert offices to 4no 3 bed flats</t>
  </si>
  <si>
    <t>G 7/9/11</t>
  </si>
  <si>
    <t>BC/11/01302/FP</t>
  </si>
  <si>
    <t>11/0030</t>
  </si>
  <si>
    <t>Fairfield Old Warwick Road Lapworth</t>
  </si>
  <si>
    <t>BC/10/1471/API</t>
  </si>
  <si>
    <t>11/0184</t>
  </si>
  <si>
    <t>9-9a Market place Warwick office to 4 flats</t>
  </si>
  <si>
    <t>BC/12/0221/FP</t>
  </si>
  <si>
    <t>11/0192</t>
  </si>
  <si>
    <t>61 Clarendon Street, Leamington</t>
  </si>
  <si>
    <t>convert offices to 3 no. flats</t>
  </si>
  <si>
    <t xml:space="preserve">G 15/4/11 </t>
  </si>
  <si>
    <t>BC/10/00839/FP</t>
  </si>
  <si>
    <t>11/0212</t>
  </si>
  <si>
    <t>Avon Tavern Pickard Street Warwick</t>
  </si>
  <si>
    <t>convert PH to 3 houses</t>
  </si>
  <si>
    <t>G 22/8/11</t>
  </si>
  <si>
    <t>BC/11/01551/BN</t>
  </si>
  <si>
    <t>11/0259</t>
  </si>
  <si>
    <t>26 Leam Terrace Leamington</t>
  </si>
  <si>
    <t>change of use 6flats to 16 bed HMO</t>
  </si>
  <si>
    <t>appeal allowed 17/1/13</t>
  </si>
  <si>
    <t>BC/13/01057/BN</t>
  </si>
  <si>
    <t>11/0294</t>
  </si>
  <si>
    <t>110A New Street, Leamington</t>
  </si>
  <si>
    <t>Conversion of existing chapel to 2no. two bedroom maisonettes</t>
  </si>
  <si>
    <t>G 31/5/11</t>
  </si>
  <si>
    <t>BC/11/01122/FP</t>
  </si>
  <si>
    <t>11/0352</t>
  </si>
  <si>
    <t>Woodside Farm Haseley Knob</t>
  </si>
  <si>
    <t>workers dwelling</t>
  </si>
  <si>
    <t>BC/11/00951/API</t>
  </si>
  <si>
    <t>11/0467</t>
  </si>
  <si>
    <t>Corner of Mill Lane Lapworth</t>
  </si>
  <si>
    <t>BC/13/0487/FP</t>
  </si>
  <si>
    <t>11/0512</t>
  </si>
  <si>
    <t>19 Bath Street, Leamington</t>
  </si>
  <si>
    <t>c of use of 1st &amp; 2nd flr offices to 2 HMOflats</t>
  </si>
  <si>
    <t>G 14/11/11</t>
  </si>
  <si>
    <t>BC/11/00702/FP</t>
  </si>
  <si>
    <t>11/0515</t>
  </si>
  <si>
    <t>Rohan Gardens (Avon Court) All Saints Road Warwick</t>
  </si>
  <si>
    <t>older people</t>
  </si>
  <si>
    <t>G 5/1/12</t>
  </si>
  <si>
    <t>BC/12/0080/FP</t>
  </si>
  <si>
    <t>11/0538</t>
  </si>
  <si>
    <t>77 Lillington Road Lspa</t>
  </si>
  <si>
    <t>G 1/9/11</t>
  </si>
  <si>
    <t>BC/12/0686/F</t>
  </si>
  <si>
    <t>11/0571</t>
  </si>
  <si>
    <t>BC/11/0206/FP</t>
  </si>
  <si>
    <t>11/0742</t>
  </si>
  <si>
    <t>Adj Old School Hall Church Hill Bishops Tachbrook</t>
  </si>
  <si>
    <t>revised scheme 13/0095</t>
  </si>
  <si>
    <t>G 2/3/12; 10/4/13</t>
  </si>
  <si>
    <t>BC/13/00736/FP</t>
  </si>
  <si>
    <t>11/0786</t>
  </si>
  <si>
    <t>91/91A Radford Road, Leamington</t>
  </si>
  <si>
    <t>change of use shop to 1 Bed flat; Change of use of workshop to provide additional bedroom to existing 5 bed HMO</t>
  </si>
  <si>
    <t>G 7/12/11</t>
  </si>
  <si>
    <t>BC/13/00987/BN</t>
  </si>
  <si>
    <t>11/0804</t>
  </si>
  <si>
    <t>2 Church Street, Barford</t>
  </si>
  <si>
    <t>11/0846</t>
  </si>
  <si>
    <t>63A Common Lane, Kenilworth</t>
  </si>
  <si>
    <t>new 2 storey dwelling</t>
  </si>
  <si>
    <t>G 30/9/11</t>
  </si>
  <si>
    <t>BC/08/01577/IN</t>
  </si>
  <si>
    <t>11/0867</t>
  </si>
  <si>
    <t>141, Cromwell Lane Stoneleigh</t>
  </si>
  <si>
    <t>G 9/1/12</t>
  </si>
  <si>
    <t>BC/12/0388/IN</t>
  </si>
  <si>
    <t>11/1025</t>
  </si>
  <si>
    <t>25a Clinton Lane Kenilworth</t>
  </si>
  <si>
    <t>BC/12/1502/FP</t>
  </si>
  <si>
    <t>11/1032</t>
  </si>
  <si>
    <t>caretakers house warwick school, myton road, warwick</t>
  </si>
  <si>
    <t>BC/12/00350/FP</t>
  </si>
  <si>
    <t>11/1117</t>
  </si>
  <si>
    <t>Garage Court Holly St. Lspa</t>
  </si>
  <si>
    <t>G 2/12/11</t>
  </si>
  <si>
    <t>BC/12/0818/FP</t>
  </si>
  <si>
    <t>11/1127</t>
  </si>
  <si>
    <t>3 Cross St. L Spa; 14/1353 refused 5/11/14; 15/0728 granted for 2 studio flats.</t>
  </si>
  <si>
    <t xml:space="preserve">G10/01/12,cnd10/14 </t>
  </si>
  <si>
    <t>BCW/14/1031/API oldref</t>
  </si>
  <si>
    <t>11/1431</t>
  </si>
  <si>
    <t>Mulberry Cottage Warwick Road Leek Wootton</t>
  </si>
  <si>
    <t>holiday accommodation</t>
  </si>
  <si>
    <t>11/1503</t>
  </si>
  <si>
    <t>23 upper cape, the Cape Warwick</t>
  </si>
  <si>
    <t>Change of use from social club to residential dwelling</t>
  </si>
  <si>
    <t>G 13/4/12</t>
  </si>
  <si>
    <t>BC/11/01624/FP</t>
  </si>
  <si>
    <t>11/1618</t>
  </si>
  <si>
    <t>135 Warwick Road, (inc rear Yard) Kenilworth</t>
  </si>
  <si>
    <t xml:space="preserve">9 flats, 3 houses; also 15/0620 reserved matters </t>
  </si>
  <si>
    <t>G 5/7/12; 16/9/15</t>
  </si>
  <si>
    <t xml:space="preserve"> no regs yet</t>
  </si>
  <si>
    <t>11/1624</t>
  </si>
  <si>
    <t>131 -137 Regent Street + 40 Kenilworth street, Lspa</t>
  </si>
  <si>
    <t xml:space="preserve">G 13/11/12 </t>
  </si>
  <si>
    <t>11/1670</t>
  </si>
  <si>
    <t xml:space="preserve">Quarry Farm, Old Milverton Lane, Old Milverton, </t>
  </si>
  <si>
    <t>80 bed residential care home (Use Class C2)</t>
  </si>
  <si>
    <t>G 7/9/12</t>
  </si>
  <si>
    <t>BC/13/0016/API</t>
  </si>
  <si>
    <t>12/0054</t>
  </si>
  <si>
    <t>Victoria Chambers 132-136 Parade Lspa</t>
  </si>
  <si>
    <t>offices to student 38+ wdn flat (design stmnt)</t>
  </si>
  <si>
    <t>G 3/4/12</t>
  </si>
  <si>
    <t>BC/12/0547/FP</t>
  </si>
  <si>
    <t>12/0138</t>
  </si>
  <si>
    <t>Haseley Business Centre Birmingham Road Beausale+15/1704on8/10/15 to convert Haseley Manor to 13 apts</t>
  </si>
  <si>
    <t>15/1704 is registered &amp; being negotiated for 13 apartments and 9 dwellings (july16 report) increse to 22 when granted</t>
  </si>
  <si>
    <t>G 13/8/12</t>
  </si>
  <si>
    <t xml:space="preserve">BC/14/00477/API </t>
  </si>
  <si>
    <t>notice deposited 28/03/2014</t>
  </si>
  <si>
    <t>12/0179</t>
  </si>
  <si>
    <t>34 Vine Lane Warwick</t>
  </si>
  <si>
    <t>see12/0967 which added plot 8 at 1st floor level over vehicle access. This app remains as 7 dwellings</t>
  </si>
  <si>
    <t>G26/4/12 &amp;</t>
  </si>
  <si>
    <t>BC/12/0755/API</t>
  </si>
  <si>
    <t>12/0299</t>
  </si>
  <si>
    <t>R/O 40, Lee Road Lspa</t>
  </si>
  <si>
    <t>G15/5/12</t>
  </si>
  <si>
    <t>BC/12/0760/FP</t>
  </si>
  <si>
    <t xml:space="preserve"> 17/1/2014</t>
  </si>
  <si>
    <t>12/0307</t>
  </si>
  <si>
    <t>Barford Grange Westham Lane</t>
  </si>
  <si>
    <t>regs described as regularisation</t>
  </si>
  <si>
    <t>G29/11/12</t>
  </si>
  <si>
    <t xml:space="preserve">BC/13/0434/RG </t>
  </si>
  <si>
    <t>12/0330</t>
  </si>
  <si>
    <t>25, Binswood Ave Lspa</t>
  </si>
  <si>
    <t>G 4/5/12</t>
  </si>
  <si>
    <t>12/0358</t>
  </si>
  <si>
    <t>20 - 24 High Street Warwick</t>
  </si>
  <si>
    <t>G 6/9/12</t>
  </si>
  <si>
    <t xml:space="preserve">BC/12/1512/FP </t>
  </si>
  <si>
    <t xml:space="preserve"> 11/12/2012</t>
  </si>
  <si>
    <t>12/0394</t>
  </si>
  <si>
    <t xml:space="preserve">Stud Farm, Hill Wootton Barn conversion </t>
  </si>
  <si>
    <t>G 7/6/12 &amp; 15/4/13</t>
  </si>
  <si>
    <t>BC/12/0274/BN</t>
  </si>
  <si>
    <t>12/0492</t>
  </si>
  <si>
    <t>68 - 70 Spinney Hill Warwick</t>
  </si>
  <si>
    <t>G 26/6/13</t>
  </si>
  <si>
    <t>BC/12/1677/FP</t>
  </si>
  <si>
    <t>12/0520</t>
  </si>
  <si>
    <t>1 Guys Cliffe Road Lspa</t>
  </si>
  <si>
    <t>G15/8/12</t>
  </si>
  <si>
    <t>BC/12/1226/API</t>
  </si>
  <si>
    <t>12/0557</t>
  </si>
  <si>
    <t>31A Warwick Street LSpa1st &amp; 2nd fl offcs to 3 1bed &amp; 1 2bed flats</t>
  </si>
  <si>
    <t>G 11/7/12</t>
  </si>
  <si>
    <t>BC/12/1638/FP</t>
  </si>
  <si>
    <t>12/0655</t>
  </si>
  <si>
    <t>37 - 39 Regent Grove Leamington Spa</t>
  </si>
  <si>
    <t>14/7659/CPS</t>
  </si>
  <si>
    <t>12/0717</t>
  </si>
  <si>
    <t>35 Warwick Street Lspa</t>
  </si>
  <si>
    <t>1st fl off to aptmt</t>
  </si>
  <si>
    <t>G 9/8/12</t>
  </si>
  <si>
    <t>BC/12/1120/FP</t>
  </si>
  <si>
    <t>12/0780</t>
  </si>
  <si>
    <t>Adj 26 Fieldgate Lane Kenilworth</t>
  </si>
  <si>
    <t>BC/12/1419/FP</t>
  </si>
  <si>
    <t>12/0892</t>
  </si>
  <si>
    <t>Land off Queensway Leamington Orbit</t>
  </si>
  <si>
    <t>G 1/11/12</t>
  </si>
  <si>
    <t>BC/12/1648/API</t>
  </si>
  <si>
    <t xml:space="preserve"> </t>
  </si>
  <si>
    <t>12/0918</t>
  </si>
  <si>
    <t>27 Clinton Lane Kenilworth</t>
  </si>
  <si>
    <t>replacement</t>
  </si>
  <si>
    <t>12/0974</t>
  </si>
  <si>
    <t>Bericote Knoll Stoneleigh Road Blackdown</t>
  </si>
  <si>
    <t>12/1004</t>
  </si>
  <si>
    <t>York Road Centre Avenue Road Lspa</t>
  </si>
  <si>
    <t>G  16/11/12</t>
  </si>
  <si>
    <t>BC/13/0053/API</t>
  </si>
  <si>
    <t>12/1026</t>
  </si>
  <si>
    <t xml:space="preserve">Kingsway Community Centre  Edinburgh Crescent   Leamington Spa   </t>
  </si>
  <si>
    <t>G 27/11/12</t>
  </si>
  <si>
    <t>BC/13/0441/FP</t>
  </si>
  <si>
    <t>12/1151</t>
  </si>
  <si>
    <t>1 De Montfort Road Kenilworth</t>
  </si>
  <si>
    <t>12/1221</t>
  </si>
  <si>
    <t>Tolgate House &amp; the bungalow, Banbury Road, BT</t>
  </si>
  <si>
    <t>G 6/1/13 renewed july 2016</t>
  </si>
  <si>
    <t>12/1341</t>
  </si>
  <si>
    <t>Rose Cottage Meadow Way Beausale</t>
  </si>
  <si>
    <t>12/1358</t>
  </si>
  <si>
    <t>Rye Lodge  Catesby Lane Lapworth was09/0079</t>
  </si>
  <si>
    <t>12/1371</t>
  </si>
  <si>
    <t>48 - 50 Waverley Road Kenilworth McCarthy &amp; Stone retirement homes</t>
  </si>
  <si>
    <t>G 4/2/13</t>
  </si>
  <si>
    <t>BC/13/0461/API</t>
  </si>
  <si>
    <t>Finham Court open all sold</t>
  </si>
  <si>
    <t>12/1382</t>
  </si>
  <si>
    <t>R/O 287, Rugby Road,Lspa</t>
  </si>
  <si>
    <t>G18/12/12</t>
  </si>
  <si>
    <t>BCW/16/00480/BN</t>
  </si>
  <si>
    <t>dep 6/4/16</t>
  </si>
  <si>
    <t>12/1409</t>
  </si>
  <si>
    <t>39, Clarendon Square Lspa</t>
  </si>
  <si>
    <t>new flat in basement</t>
  </si>
  <si>
    <t>G8/1/13 condition submitted 24/11/15</t>
  </si>
  <si>
    <t>BCW/15/01603/FP</t>
  </si>
  <si>
    <t>12/1428</t>
  </si>
  <si>
    <t>Trinity Street Storage Site Queensway Leamington Spa</t>
  </si>
  <si>
    <t>G18/2/13</t>
  </si>
  <si>
    <t>BC/13/0807/API</t>
  </si>
  <si>
    <t>12/1469</t>
  </si>
  <si>
    <t>65 x 2/3 = 44</t>
  </si>
  <si>
    <t>G 20/2/13</t>
  </si>
  <si>
    <t>12/1495</t>
  </si>
  <si>
    <t>5 Siddeley Avenue Kenilworth</t>
  </si>
  <si>
    <t>G 18/1/13 cnds 8/12/14</t>
  </si>
  <si>
    <t>BC/13/0289/FP</t>
  </si>
  <si>
    <t>12/1503</t>
  </si>
  <si>
    <t>Ashley House, 1, School Lane Radford Semele13 place C2 care home 2/3 of13=9</t>
  </si>
  <si>
    <t xml:space="preserve"> G 3/1/2013</t>
  </si>
  <si>
    <t>BC/13/0836/API</t>
  </si>
  <si>
    <t>12/1513</t>
  </si>
  <si>
    <t>4 Warwick Terrace l spa</t>
  </si>
  <si>
    <t>appeal abt nov 2013</t>
  </si>
  <si>
    <t>BC/14/0164/BN</t>
  </si>
  <si>
    <t>12/1540</t>
  </si>
  <si>
    <t>Redhill Preston Road Rowington</t>
  </si>
  <si>
    <t>G 3/1/13</t>
  </si>
  <si>
    <t>breg st 20/11/12</t>
  </si>
  <si>
    <t>13/0099</t>
  </si>
  <si>
    <t>9A Masefield Avenue Warwick</t>
  </si>
  <si>
    <t>G 3/5/13</t>
  </si>
  <si>
    <t xml:space="preserve">BC14/05835/CPS </t>
  </si>
  <si>
    <t>13/0165</t>
  </si>
  <si>
    <t>104 Parade 1st, 2nd &amp; 3rd floors to apartments  dep dat 23/4/13</t>
  </si>
  <si>
    <t>G 12/4/13</t>
  </si>
  <si>
    <t xml:space="preserve">BC/13/00531/API </t>
  </si>
  <si>
    <t>13/0314</t>
  </si>
  <si>
    <t>57a, Roseland Road, Kenilworth</t>
  </si>
  <si>
    <t>G1/5/13</t>
  </si>
  <si>
    <t>BC/13/1118/API</t>
  </si>
  <si>
    <t>13/0342</t>
  </si>
  <si>
    <t>Barn, Yew Tree Farm Tapster Lane Lapworth</t>
  </si>
  <si>
    <t>G 25/9/13conds 5/9/14</t>
  </si>
  <si>
    <t>13/0402</t>
  </si>
  <si>
    <t>Land at Walcote House Sandy Lane Old Milverton</t>
  </si>
  <si>
    <t>G8/5/13 cnds 21/11/13</t>
  </si>
  <si>
    <t>BC/13/1026/FP</t>
  </si>
  <si>
    <t>13/0405</t>
  </si>
  <si>
    <t>Shipleys, 128 The Parade Leamington Spa</t>
  </si>
  <si>
    <t>G21/5/13 cnds 26/6/13</t>
  </si>
  <si>
    <t>BC/13/1269/API</t>
  </si>
  <si>
    <t>WLP</t>
  </si>
  <si>
    <t>13/0436</t>
  </si>
  <si>
    <t>Former Fire Station Albert Street Warwick</t>
  </si>
  <si>
    <t>G 18/12/13</t>
  </si>
  <si>
    <t>BC/14/0264/FP</t>
  </si>
  <si>
    <t>13/0517</t>
  </si>
  <si>
    <t>Greys Mallory Banbury Road Bishops Tachbrook</t>
  </si>
  <si>
    <t>G 25/6/13</t>
  </si>
  <si>
    <t xml:space="preserve">temporary for 2 years due to a firein the main house </t>
  </si>
  <si>
    <t>13/0593</t>
  </si>
  <si>
    <t>Windmere Mill Lane Rowington</t>
  </si>
  <si>
    <t>G6/6/13amends 1/12/14</t>
  </si>
  <si>
    <t xml:space="preserve">BC/13/1350/FP </t>
  </si>
  <si>
    <t>13/0625</t>
  </si>
  <si>
    <t>3 Goldsmith Avenue Warwick</t>
  </si>
  <si>
    <t>G23/7/13conditions28/1/14</t>
  </si>
  <si>
    <t>BC/13/1608/FP</t>
  </si>
  <si>
    <t>13/0636</t>
  </si>
  <si>
    <t>Land r/o 2 Church Street Barford</t>
  </si>
  <si>
    <t>G 25/2/14 on appeal</t>
  </si>
  <si>
    <t>13/0756</t>
  </si>
  <si>
    <t>Emscote Mill Wharf St. Warwick</t>
  </si>
  <si>
    <t>G 25/7/13</t>
  </si>
  <si>
    <t>BC/13/1153/API</t>
  </si>
  <si>
    <t>13/0793</t>
  </si>
  <si>
    <t>York Road Centre  Avenue Road Leamington Spa</t>
  </si>
  <si>
    <t>extra unit within old library</t>
  </si>
  <si>
    <t>G10/4/14</t>
  </si>
  <si>
    <t>13/0809</t>
  </si>
  <si>
    <t>York Road Centre, Avenue Road, Leamington</t>
  </si>
  <si>
    <t>former gallery building convert to a dwelling</t>
  </si>
  <si>
    <t>G 29/8/13</t>
  </si>
  <si>
    <t>13/0844</t>
  </si>
  <si>
    <t>The Office Flat Norton Curlieu Norton Lindsey</t>
  </si>
  <si>
    <t>perm dev 29/8/13</t>
  </si>
  <si>
    <t>BC/13/1237/RG</t>
  </si>
  <si>
    <t>13/0845</t>
  </si>
  <si>
    <t>Estate Office Church Road Sherbourne</t>
  </si>
  <si>
    <t>perm dev 12/8/13</t>
  </si>
  <si>
    <t>BC/13/1324/BN</t>
  </si>
  <si>
    <t>13/0869</t>
  </si>
  <si>
    <t>Bray Barn, Pleasance Farm Chase LaneKenilworth</t>
  </si>
  <si>
    <t>G21/8/13 to change condition from holiday let to ag worker</t>
  </si>
  <si>
    <t>13/0941</t>
  </si>
  <si>
    <t>Park view 62 bed care home, Priory Road warwick 2/3 x 63=42 demolishes existing 35 bed home but these have never been accounted for</t>
  </si>
  <si>
    <t>15/0716adds 1 bedroom</t>
  </si>
  <si>
    <t>G 2/10/13</t>
  </si>
  <si>
    <t>BCW/14/1157/FP</t>
  </si>
  <si>
    <t>13/0954</t>
  </si>
  <si>
    <t>r/o 13/15 Church Street Lspa</t>
  </si>
  <si>
    <t>G2/9/13</t>
  </si>
  <si>
    <t>13/0957</t>
  </si>
  <si>
    <t>61 Common Lane Kenilworth + 13/1775</t>
  </si>
  <si>
    <t>G26/2/14</t>
  </si>
  <si>
    <t>BC/14/0104/API</t>
  </si>
  <si>
    <t>13/1030</t>
  </si>
  <si>
    <t>16A &amp; 16B Market Place Warwick</t>
  </si>
  <si>
    <t>fl1+2 off to 3 2bed flats</t>
  </si>
  <si>
    <t>preapp25/9/13</t>
  </si>
  <si>
    <t>BC/13/1183/FP</t>
  </si>
  <si>
    <t>13/1164</t>
  </si>
  <si>
    <t>471a Tachbrook Road Whitnash</t>
  </si>
  <si>
    <t>G 8/11/13</t>
  </si>
  <si>
    <t>BC/14/0511/API</t>
  </si>
  <si>
    <t>13/1284</t>
  </si>
  <si>
    <t>19, Emscote Road Warwickworkshop tonew dwelling</t>
  </si>
  <si>
    <t>G 6/12/13</t>
  </si>
  <si>
    <t>BCW/14/01141/FP</t>
  </si>
  <si>
    <t>13/1295</t>
  </si>
  <si>
    <t>3 Trinity Mews Priory Road Warwick off to 1dwelling</t>
  </si>
  <si>
    <t>BCW/15/0321/BN</t>
  </si>
  <si>
    <t>complete and occupied 10/10/15</t>
  </si>
  <si>
    <t>13/1373</t>
  </si>
  <si>
    <t xml:space="preserve">Satchwell Granary, 2 New Street Lspa off to 7 flats </t>
  </si>
  <si>
    <t>G22/11/13</t>
  </si>
  <si>
    <t>BC/13/1613/FP</t>
  </si>
  <si>
    <t>13/1431</t>
  </si>
  <si>
    <t>40 Emscote Road, Warwick</t>
  </si>
  <si>
    <t>conv house to 2 flats</t>
  </si>
  <si>
    <t>G 22/7/14</t>
  </si>
  <si>
    <t>BC/14/00652/BN</t>
  </si>
  <si>
    <t>13/1445</t>
  </si>
  <si>
    <t>1 High Street cubbington</t>
  </si>
  <si>
    <t>off to 3 apts</t>
  </si>
  <si>
    <t>G23/12/13</t>
  </si>
  <si>
    <t>14/4183/CPS</t>
  </si>
  <si>
    <t>13/1553</t>
  </si>
  <si>
    <t>Land R/O 61 Eagle Street Lspa rev to 13/0765</t>
  </si>
  <si>
    <t>G 23/12/13</t>
  </si>
  <si>
    <t>BC/13/1309/FP</t>
  </si>
  <si>
    <t>13/1595</t>
  </si>
  <si>
    <t>1, Morrell Street Lspa dem off/shroom build 1 2storey dwelling 8 room HMO</t>
  </si>
  <si>
    <t>23/9/14appeal decision</t>
  </si>
  <si>
    <t>BCW/14/1146/FP</t>
  </si>
  <si>
    <t>seen complete 9/8/16</t>
  </si>
  <si>
    <t>13/1618</t>
  </si>
  <si>
    <t>87 Rugby Road Cubbington new detachedhouse</t>
  </si>
  <si>
    <t>new application 16/0754</t>
  </si>
  <si>
    <t>G 16/1/14; 21/6/16</t>
  </si>
  <si>
    <t>13/1682</t>
  </si>
  <si>
    <t>Garages, 1-40 Bourton Drive Warwick</t>
  </si>
  <si>
    <t>G 5/2/14 +cdns 13/2/15</t>
  </si>
  <si>
    <t xml:space="preserve"> BC/14/0675/BN</t>
  </si>
  <si>
    <t>14/0027</t>
  </si>
  <si>
    <t>Villiers House Clarendon Avenue Leamington Spa</t>
  </si>
  <si>
    <t>perdev 10/3/14</t>
  </si>
  <si>
    <t>BC/14/0392/FP</t>
  </si>
  <si>
    <t>14/0162</t>
  </si>
  <si>
    <t>Land off Henley Road Leamington Spa</t>
  </si>
  <si>
    <t>G 19/3/14</t>
  </si>
  <si>
    <t>BC/14/0676/BN</t>
  </si>
  <si>
    <t>14/0286</t>
  </si>
  <si>
    <t>124 Warwick St. Lspa office to 2 2bed flats</t>
  </si>
  <si>
    <t xml:space="preserve"> pemtd dev 22/4/14</t>
  </si>
  <si>
    <t>29/01/2015 seen complete</t>
  </si>
  <si>
    <t>14/0393</t>
  </si>
  <si>
    <t>The Spinney, Rising Lane, Lapworth, Solihull, replacement</t>
  </si>
  <si>
    <t>revised 16/1488</t>
  </si>
  <si>
    <t>G 9/7/14</t>
  </si>
  <si>
    <t>14/0668</t>
  </si>
  <si>
    <t>52 Chapel Lane, Lapworth, Solihull, B94 6EU(in WDC)</t>
  </si>
  <si>
    <t xml:space="preserve">G 2/7/14 </t>
  </si>
  <si>
    <t>BCW/14/1612/FPS</t>
  </si>
  <si>
    <t>14/0997</t>
  </si>
  <si>
    <t>19B High Street Lspa 2nd &amp; 3rd fl offices to 2 selfcontained flats</t>
  </si>
  <si>
    <t>G 8/9/14</t>
  </si>
  <si>
    <t>14/1015</t>
  </si>
  <si>
    <t>48 warwick St. Lspa A healthspa&amp; 1 flat to 5bed HMO</t>
  </si>
  <si>
    <t>G 30/9/14</t>
  </si>
  <si>
    <t>BC/14/0915/RG</t>
  </si>
  <si>
    <t>14/1381</t>
  </si>
  <si>
    <t>16 -18 Warwick St. Lspa shop &amp; 5 flats</t>
  </si>
  <si>
    <t>G 16/12/14</t>
  </si>
  <si>
    <t>BC/10/00394/FP</t>
  </si>
  <si>
    <t>nearing completion august 2016</t>
  </si>
  <si>
    <t>14/1411</t>
  </si>
  <si>
    <t>44 stratford Road Warwick</t>
  </si>
  <si>
    <t>G 3/11/14</t>
  </si>
  <si>
    <t>BCW/15/00024/API</t>
  </si>
  <si>
    <t>14/1725</t>
  </si>
  <si>
    <t>2a church terrace Leamington</t>
  </si>
  <si>
    <t>c of u A2 to 4 bed house</t>
  </si>
  <si>
    <t>G 4/3/15 + see15/1645</t>
  </si>
  <si>
    <t>14/1729</t>
  </si>
  <si>
    <t>80-92 PRIORY Road Kenilworthdemolish &amp; build 9 2bed flats see also 14/0163</t>
  </si>
  <si>
    <t>G 5/3/15</t>
  </si>
  <si>
    <t>BCW/15/0463/FP</t>
  </si>
  <si>
    <t>15/0041</t>
  </si>
  <si>
    <t>The Old Rectory, Vicarage Lane, Sherbourne,no work to do ? No details to check available - remove 1 dwelling until details are available to support it</t>
  </si>
  <si>
    <t>Change of use from bed and breakfast to single dwellinghouse.</t>
  </si>
  <si>
    <t>G 26/3/15</t>
  </si>
  <si>
    <t>16/03935/CPS</t>
  </si>
  <si>
    <t>15/0068</t>
  </si>
  <si>
    <t>73 Emscote Road, Warwick</t>
  </si>
  <si>
    <t>upto 9 dwellings; revised 15/2042</t>
  </si>
  <si>
    <t>G 17/3/15; 12/2/16</t>
  </si>
  <si>
    <t>BC/14/00455/API</t>
  </si>
  <si>
    <t>API27/03/2014</t>
  </si>
  <si>
    <t>16/0122</t>
  </si>
  <si>
    <t>Blackdown house c of u to 1 dwelling</t>
  </si>
  <si>
    <t>remains as 1 dwelling  no additional dwelling</t>
  </si>
  <si>
    <t>G 21/3/16</t>
  </si>
  <si>
    <t>HSTP</t>
  </si>
  <si>
    <t>10/1564</t>
  </si>
  <si>
    <t>plot 8002 Tournament Fields edgeHill Drive Warwick</t>
  </si>
  <si>
    <t>Dementia care home 90 place x 2/3=60</t>
  </si>
  <si>
    <t>G app 1/11/11;renew3/6/15</t>
  </si>
  <si>
    <t>H46B</t>
  </si>
  <si>
    <t>14/0300</t>
  </si>
  <si>
    <t>Asps</t>
  </si>
  <si>
    <t>G15/1/16 on appeal</t>
  </si>
  <si>
    <t>H46Aa</t>
  </si>
  <si>
    <t>14/0681</t>
  </si>
  <si>
    <t>south of Gallows Hill</t>
  </si>
  <si>
    <t>14/1145</t>
  </si>
  <si>
    <t xml:space="preserve">18-22 Russell Street, Leamington </t>
  </si>
  <si>
    <t>74 place C2 care home *2/3</t>
  </si>
  <si>
    <t>G appeal 7/4/15</t>
  </si>
  <si>
    <t>BCW/16/00047/API</t>
  </si>
  <si>
    <t>dep 15/1/16 groundworks underway april16</t>
  </si>
  <si>
    <t>14/1479</t>
  </si>
  <si>
    <t>Bridge Dental Practice, Court Street, Leamington</t>
  </si>
  <si>
    <t>extension &amp; alts to provide 3 flats</t>
  </si>
  <si>
    <t>G 11/9/15</t>
  </si>
  <si>
    <t>14/1500</t>
  </si>
  <si>
    <t>Ph1 Earl Rivers retirement village48 care rooms take 2/3rds</t>
  </si>
  <si>
    <t>detail G 8/1/15</t>
  </si>
  <si>
    <t>BC/14/0496/API</t>
  </si>
  <si>
    <t>14/1625</t>
  </si>
  <si>
    <t>36 Paradise Street, Warwick</t>
  </si>
  <si>
    <t>refusedjan2015 appeal allowed 7/12/15</t>
  </si>
  <si>
    <t>G 7/12/15</t>
  </si>
  <si>
    <t xml:space="preserve">BCW/16/00577/API see 14/0877 </t>
  </si>
  <si>
    <t>14/1707</t>
  </si>
  <si>
    <t>Amara 7 Court street Lspa</t>
  </si>
  <si>
    <t>9 apartments</t>
  </si>
  <si>
    <t>G 21/5/15</t>
  </si>
  <si>
    <t>15/0229</t>
  </si>
  <si>
    <t>4-12 Morton Street, Leamington</t>
  </si>
  <si>
    <t>conversion of offices to 15 No apartments</t>
  </si>
  <si>
    <t>perm dev 17/4/15</t>
  </si>
  <si>
    <t>15/0288</t>
  </si>
  <si>
    <t>Crackley Hill Grange, Crackley Hill</t>
  </si>
  <si>
    <t>04/0827 refused in 2009 appeal granted but amendments made and granted in retro now- 2015</t>
  </si>
  <si>
    <t>G 27/4/15</t>
  </si>
  <si>
    <t>15/0331</t>
  </si>
  <si>
    <t>116 - 120 Tachbrook Road, Leamingto</t>
  </si>
  <si>
    <t>Demolition of the existing building and 3no garages to include all ground works to construct new 3 storey block comprising 6no 1 bedroom apartments and 3no 2 bedroom apartments</t>
  </si>
  <si>
    <t>G 17/7/15</t>
  </si>
  <si>
    <t>15/0426</t>
  </si>
  <si>
    <t>Manor Cottage, 3 Spencer Street, Leamington Spa</t>
  </si>
  <si>
    <t>Basement conversion to form 1 bedroom flat</t>
  </si>
  <si>
    <t>BCW/15/0817/FP</t>
  </si>
  <si>
    <t>15/0449</t>
  </si>
  <si>
    <t>25 and 27 Shakespeare Avenue, Warwick</t>
  </si>
  <si>
    <t>1  2bed house</t>
  </si>
  <si>
    <t>G 28/5/15</t>
  </si>
  <si>
    <t>15/0453</t>
  </si>
  <si>
    <t>Crossways, Rowington Green, Rowington</t>
  </si>
  <si>
    <t>G 19/8/15</t>
  </si>
  <si>
    <t xml:space="preserve">BCW/16/00135/API </t>
  </si>
  <si>
    <t>ddep 3/2/16</t>
  </si>
  <si>
    <t>15/0528</t>
  </si>
  <si>
    <t>36 Berenska Drive, Leamington</t>
  </si>
  <si>
    <t>G 29/5/15</t>
  </si>
  <si>
    <t>15/0531</t>
  </si>
  <si>
    <t>273 students@3.72/cluster + 22 tutor flats</t>
  </si>
  <si>
    <t>G 14/7/15</t>
  </si>
  <si>
    <t>15/0547</t>
  </si>
  <si>
    <t>Westbury Lodge, 50B Coten End, Warwick</t>
  </si>
  <si>
    <t>C of use from  D1 to 1no. dwelling</t>
  </si>
  <si>
    <t>G 22/6/15</t>
  </si>
  <si>
    <t>15/0613</t>
  </si>
  <si>
    <t>Middle Watchbury Farm, Wasperton Lane, Barford,</t>
  </si>
  <si>
    <t>new dwelling.(holiday accommodation)</t>
  </si>
  <si>
    <t>G 3/8/15</t>
  </si>
  <si>
    <t>15/0738</t>
  </si>
  <si>
    <t>1-5 Russell Street, Leamington</t>
  </si>
  <si>
    <t>&amp;15/0827</t>
  </si>
  <si>
    <t>G 8/7/15</t>
  </si>
  <si>
    <t>BCW/15/01542/FP</t>
  </si>
  <si>
    <t>dep 31/12/15</t>
  </si>
  <si>
    <t>15/0747</t>
  </si>
  <si>
    <t>Land West of Bridge Street and Wilkins Close, Barford</t>
  </si>
  <si>
    <t>26 new dwellings</t>
  </si>
  <si>
    <t>G 28/8/15</t>
  </si>
  <si>
    <t>15/0795</t>
  </si>
  <si>
    <t>17-19 Jury Street lord leycester hotel</t>
  </si>
  <si>
    <t>11 flats &amp; 10 dwellings</t>
  </si>
  <si>
    <t>15/0839</t>
  </si>
  <si>
    <t>1 house on Land Adjacent Greenacre, Rising Lane, Baddesley Clinton</t>
  </si>
  <si>
    <t>15/1443increased to 2 houses</t>
  </si>
  <si>
    <t>G/21/7/15; 11/11/15</t>
  </si>
  <si>
    <t>15/0891</t>
  </si>
  <si>
    <t>113 west st. warwick</t>
  </si>
  <si>
    <t>letting chalet</t>
  </si>
  <si>
    <t>15/0899</t>
  </si>
  <si>
    <t>42 Warwick Road, Kenilworth</t>
  </si>
  <si>
    <t>C of use of Upper Floors from offices to 9 apartments</t>
  </si>
  <si>
    <t>perm dev 13/8/15</t>
  </si>
  <si>
    <t>15/0904</t>
  </si>
  <si>
    <t>Parkfield Centre, Parkfield Drive, Kenilworth,</t>
  </si>
  <si>
    <t>extend  existing bungalow&amp; alter to 2 apartments</t>
  </si>
  <si>
    <t>G 21/8/15</t>
  </si>
  <si>
    <t>BCW/15/01339/API</t>
  </si>
  <si>
    <t>ddep 30/9/15</t>
  </si>
  <si>
    <t>15/0921</t>
  </si>
  <si>
    <t>11 Union Road, Leamington</t>
  </si>
  <si>
    <t>Conversion of existing shop with flat over to create 2 apartments</t>
  </si>
  <si>
    <t>G 23/11/15</t>
  </si>
  <si>
    <t>15/0929</t>
  </si>
  <si>
    <t>Ponda, Windmill Hill, Cubbington</t>
  </si>
  <si>
    <t>replacement dwelling</t>
  </si>
  <si>
    <t>15/0939</t>
  </si>
  <si>
    <t>12 coventry Road Baginton</t>
  </si>
  <si>
    <t>2 bedroomed bungalow to the rear of the existing dwelling</t>
  </si>
  <si>
    <t>G 28/7/15</t>
  </si>
  <si>
    <t>15/0948</t>
  </si>
  <si>
    <t>10 Edward Street, Leamington</t>
  </si>
  <si>
    <t>demolish existing dwelling &amp; build 2 no. starter units</t>
  </si>
  <si>
    <t>G 4/8/15</t>
  </si>
  <si>
    <t>15/0983</t>
  </si>
  <si>
    <t>land at Haseley Knob, Haseley</t>
  </si>
  <si>
    <t>2no. dwellings</t>
  </si>
  <si>
    <t>G 14/8/15</t>
  </si>
  <si>
    <t>15/1001</t>
  </si>
  <si>
    <t>71 Tachbrook Street, Leamington</t>
  </si>
  <si>
    <t>C of use from 1 dwelling to 2 flats</t>
  </si>
  <si>
    <t>15/1016</t>
  </si>
  <si>
    <t>Londis Convenience Store, Newland Road, Lillington,</t>
  </si>
  <si>
    <t>ground floor extension to enlarge shop&amp; add 1st &amp; 2nd floor above to create 8 no. apartments</t>
  </si>
  <si>
    <t>G 24/9/15</t>
  </si>
  <si>
    <t>BCW/14/00958/FP</t>
  </si>
  <si>
    <t>dep 8/9/14</t>
  </si>
  <si>
    <t>15/1036</t>
  </si>
  <si>
    <t>17 Whitnash Road, Whitnash, Leamington</t>
  </si>
  <si>
    <t>Demolish bungalow; build 2 dwellings</t>
  </si>
  <si>
    <t>G 16/9/15</t>
  </si>
  <si>
    <t>15/1121</t>
  </si>
  <si>
    <t>Talbot Inn, 34 Rushmore Street, Leamington</t>
  </si>
  <si>
    <t>C of use from a Pub &amp; flat to 2no. flats</t>
  </si>
  <si>
    <t>G 15/10/15</t>
  </si>
  <si>
    <t>15/1138</t>
  </si>
  <si>
    <t>Bridge Garage, 162-163 Birmingham Road, Warwick</t>
  </si>
  <si>
    <t>Demolish garage &amp; build 8 residential flats</t>
  </si>
  <si>
    <t>15/1149</t>
  </si>
  <si>
    <t>Baddesley Holt, Chessetts Wood Road, Lapworth</t>
  </si>
  <si>
    <t>15/1210</t>
  </si>
  <si>
    <t>8 Milverton Hill, Leamington</t>
  </si>
  <si>
    <t>addditional bedsit</t>
  </si>
  <si>
    <t>G  9/5/16</t>
  </si>
  <si>
    <t>15/1230</t>
  </si>
  <si>
    <t>Land off, Charles Street, Warwick</t>
  </si>
  <si>
    <t>Erection of one bedroom dwelling.</t>
  </si>
  <si>
    <t>G28/9/15</t>
  </si>
  <si>
    <t>15/1294</t>
  </si>
  <si>
    <t>Land at Wasperton Lane, Barford</t>
  </si>
  <si>
    <t>erection of 8 dwellings</t>
  </si>
  <si>
    <t>G 9/12/15</t>
  </si>
  <si>
    <t>15/1300</t>
  </si>
  <si>
    <t>81, albion street Kenilworth</t>
  </si>
  <si>
    <t>demolish Albion Tavern build 6 semid</t>
  </si>
  <si>
    <t>BCW/16/00665</t>
  </si>
  <si>
    <t>15/1317</t>
  </si>
  <si>
    <t>8 Dalehouse Lane kenilworth</t>
  </si>
  <si>
    <t xml:space="preserve">new dwelling on land adjacent </t>
  </si>
  <si>
    <t>G 5/11/15</t>
  </si>
  <si>
    <t>BCW/16/00231/FP</t>
  </si>
  <si>
    <t>15/1325</t>
  </si>
  <si>
    <t>7 Upper Rosemary Hill, Kenilworth,</t>
  </si>
  <si>
    <t>demolish existing dwelling &amp; erect 3 dwellings</t>
  </si>
  <si>
    <t>G 11/11/15</t>
  </si>
  <si>
    <t>15/1377</t>
  </si>
  <si>
    <t>12 Kenilworth Road, Leamington</t>
  </si>
  <si>
    <t>C of use nursing home to 4 apartments.</t>
  </si>
  <si>
    <t>G 20/10/15</t>
  </si>
  <si>
    <t>BCW/16/00419/BN</t>
  </si>
  <si>
    <t>23/3/16 notice accepted</t>
  </si>
  <si>
    <t>15/1381</t>
  </si>
  <si>
    <t>Cumnor Croft Cottage, 17 Swift Close, Kenilworth</t>
  </si>
  <si>
    <t>15/1404</t>
  </si>
  <si>
    <t>34 Lillington Road, Leamington</t>
  </si>
  <si>
    <t>Convert school to 9 flats</t>
  </si>
  <si>
    <t>BCW/16/00602/AP</t>
  </si>
  <si>
    <t>dep 26/4/16</t>
  </si>
  <si>
    <t>15/1448</t>
  </si>
  <si>
    <t>Former BT Site, Althorpe Street, Leamington</t>
  </si>
  <si>
    <t>4 storey building and single storey link, with 187 student rooms = 48 equivalent</t>
  </si>
  <si>
    <t>G 3/02/2016</t>
  </si>
  <si>
    <t>BCW/16/00925/API</t>
  </si>
  <si>
    <t>dep 29/6/16</t>
  </si>
  <si>
    <t>15/1497</t>
  </si>
  <si>
    <t>Horsley House Farm, Norton Curlieu Lane, Norton Lindsey,</t>
  </si>
  <si>
    <t>Adds rebuild abandoned farm house and a new barn as a dwelling</t>
  </si>
  <si>
    <t>G 6/11/15 links to 14/1121</t>
  </si>
  <si>
    <t>BC/14/00448/API</t>
  </si>
  <si>
    <t>15/1506</t>
  </si>
  <si>
    <t>Land at Cape Road, The Cape, Warwick</t>
  </si>
  <si>
    <t>Erection of five dwellings links with 14/0435 for 30 dwellings</t>
  </si>
  <si>
    <t>G8/1/16</t>
  </si>
  <si>
    <t>BCW/15/01235/API</t>
  </si>
  <si>
    <t>15/1556</t>
  </si>
  <si>
    <t>396 Cromwell Lane, Burton Green</t>
  </si>
  <si>
    <t>demolish  bungalow erect replacement &amp; a new house</t>
  </si>
  <si>
    <t>G18/11/15</t>
  </si>
  <si>
    <t>15/1564</t>
  </si>
  <si>
    <t>Adams Hotel, 22 Avenue Road, Leamington</t>
  </si>
  <si>
    <t>Change of use from guest house(C1) to a single private dwelling</t>
  </si>
  <si>
    <t>assume in 15/16</t>
  </si>
  <si>
    <t>15/1575</t>
  </si>
  <si>
    <t>16 Whitnash Road, Whitnash</t>
  </si>
  <si>
    <t>new dwelling on land adjacent 16 Whitnash Road,</t>
  </si>
  <si>
    <t>15/1578</t>
  </si>
  <si>
    <t>26-30, The Square, Kenilworth,</t>
  </si>
  <si>
    <t>Convert  first &amp; second floor over shop to 2 Apartments</t>
  </si>
  <si>
    <t>G 18/11/15</t>
  </si>
  <si>
    <t>15/1612</t>
  </si>
  <si>
    <t>Southwood, Old Warwick Road, Lapworth</t>
  </si>
  <si>
    <t>15/1635</t>
  </si>
  <si>
    <t>56 Southam Road, Radford Semele</t>
  </si>
  <si>
    <t>Erection of 1no. dwellinghouse</t>
  </si>
  <si>
    <t>G 5/1/16</t>
  </si>
  <si>
    <t>15/1645</t>
  </si>
  <si>
    <t>chnge offices to 2 2bed flats</t>
  </si>
  <si>
    <t>BCW/16/00041/FP</t>
  </si>
  <si>
    <t>dep 3/3/16</t>
  </si>
  <si>
    <t>15/1662</t>
  </si>
  <si>
    <t xml:space="preserve">Venture Centre, Bath Place, Leamington </t>
  </si>
  <si>
    <t>2storey residential with 16 supported living apartments</t>
  </si>
  <si>
    <t>G 17/2/16</t>
  </si>
  <si>
    <t>BCW/16/00202/API</t>
  </si>
  <si>
    <t>dep12/2/16</t>
  </si>
  <si>
    <t>15/1664</t>
  </si>
  <si>
    <t>120 Shrubland Street, Leamington</t>
  </si>
  <si>
    <t>convert Bakery to 4 2-bed houses.</t>
  </si>
  <si>
    <t>BCW/16/00791/API</t>
  </si>
  <si>
    <t>dep 3/6/16</t>
  </si>
  <si>
    <t>15/1683</t>
  </si>
  <si>
    <t>Land to Rear of Avon Court, School Lane, Kenilworth</t>
  </si>
  <si>
    <t>G 26/1/16</t>
  </si>
  <si>
    <t>BCW/16/00446/FP</t>
  </si>
  <si>
    <t>15/1791</t>
  </si>
  <si>
    <t>Spring Cottage, Birmingham Road, Warwick</t>
  </si>
  <si>
    <t>Demolition of existing building and erection of residential development of 5 dwellings</t>
  </si>
  <si>
    <t>G 23/12/15</t>
  </si>
  <si>
    <t>15/1807</t>
  </si>
  <si>
    <t>17 Dormer Place, Leamington</t>
  </si>
  <si>
    <t>Change of use from offices and a flat to a house</t>
  </si>
  <si>
    <t>15/1811</t>
  </si>
  <si>
    <t>land rear of 22 Llewllyn Road Leamington</t>
  </si>
  <si>
    <t>6 new dwellings; 16/1248 reserved matters</t>
  </si>
  <si>
    <t>G 3/2/16</t>
  </si>
  <si>
    <t>BCW/16/00985/API</t>
  </si>
  <si>
    <t>15/1814</t>
  </si>
  <si>
    <t>Greenacres, Chapel Lane, Lapworth</t>
  </si>
  <si>
    <t>change of use of agricultural building to a dwelling house</t>
  </si>
  <si>
    <t>permitted development</t>
  </si>
  <si>
    <t>15/1821</t>
  </si>
  <si>
    <t>Barn A, Bockendon Grange Farm, Bockendon Road, Stoneleigh,</t>
  </si>
  <si>
    <t>change of use from an agricultural building to a dwellinghouse</t>
  </si>
  <si>
    <t>15/1822</t>
  </si>
  <si>
    <t>Barn B, Bockendon Grange Farm, Bockendon Road, Stoneleigh,</t>
  </si>
  <si>
    <t>15/1823</t>
  </si>
  <si>
    <t>Barn C, Bockendon Grange Farm, Bockendon Road, Stoneleigh,</t>
  </si>
  <si>
    <t xml:space="preserve">RB </t>
  </si>
  <si>
    <t>15/1885</t>
  </si>
  <si>
    <t>Old Bakehouse, 3 Mill Lane, Lapworth</t>
  </si>
  <si>
    <t>Change of use from offices to 2no. two-bedroom apartments</t>
  </si>
  <si>
    <t>BCW/15/01161/API</t>
  </si>
  <si>
    <t>15/1890</t>
  </si>
  <si>
    <t>Land at Fir Tree Cottage, 147 Chessetts Wood Road, Lapworth,</t>
  </si>
  <si>
    <t>Erection of two dwellings</t>
  </si>
  <si>
    <t>G 11/1/16</t>
  </si>
  <si>
    <t>15/1914</t>
  </si>
  <si>
    <t>Land at Hillcrest, Haseley Knob, Haseley, Warwick</t>
  </si>
  <si>
    <t>2 detached three bedroom dwellings</t>
  </si>
  <si>
    <t>G 7/1/16</t>
  </si>
  <si>
    <t>15/1979</t>
  </si>
  <si>
    <t>Bethany, Clarendon Place, Leamington</t>
  </si>
  <si>
    <t>Convert former care home to 8 no. apartments</t>
  </si>
  <si>
    <t>BCW/16/00888/API</t>
  </si>
  <si>
    <t>dep 21/6/16</t>
  </si>
  <si>
    <t>15/1988</t>
  </si>
  <si>
    <t>Arden Hill Stables, Lapworth Street, Lapworth</t>
  </si>
  <si>
    <t>Office to house permitted dev</t>
  </si>
  <si>
    <t>G 20/1/16</t>
  </si>
  <si>
    <t>15/1999</t>
  </si>
  <si>
    <t>land r/o 207 Rugby Road</t>
  </si>
  <si>
    <t>15/2017</t>
  </si>
  <si>
    <t>Warren Farm, Birmingham Road, Baddesley Clinton</t>
  </si>
  <si>
    <t>prior approval for c of use of agricultural buildings to 2 houses</t>
  </si>
  <si>
    <t>G 1/2/16</t>
  </si>
  <si>
    <t>15/2030</t>
  </si>
  <si>
    <t>11 St Marys Road, Leamington</t>
  </si>
  <si>
    <t>Conversion of coach house into dwelling</t>
  </si>
  <si>
    <t>G 12/1/16</t>
  </si>
  <si>
    <t>15/2046</t>
  </si>
  <si>
    <t>Abbotsford House, 34 Bridge Street, Kenilworth</t>
  </si>
  <si>
    <t xml:space="preserve">Conversion of a listed residential property into two separate dwellings </t>
  </si>
  <si>
    <t xml:space="preserve">G 28/1/16 </t>
  </si>
  <si>
    <t>15/2087</t>
  </si>
  <si>
    <t>Rye Lodge, Catesby Lane, Lapworth, Solihull,</t>
  </si>
  <si>
    <t>eplacement dwelling with detached garage after demolition of the lodge</t>
  </si>
  <si>
    <t>15/2093</t>
  </si>
  <si>
    <t>build 9 dwellings</t>
  </si>
  <si>
    <t>G 12/2/16</t>
  </si>
  <si>
    <t>15/2130</t>
  </si>
  <si>
    <t>Warwickshire college, warwick new road Leamington.</t>
  </si>
  <si>
    <t>98 student halls with 24 groups of 4 in 12 clusters.</t>
  </si>
  <si>
    <t>BCW/16/00725/API</t>
  </si>
  <si>
    <t xml:space="preserve">dep 20/5/16 seen started aug 16 </t>
  </si>
  <si>
    <t>15/2139</t>
  </si>
  <si>
    <t>113 Radford Road, Leamington</t>
  </si>
  <si>
    <t>Conversion of existing outbuildings into a single dwelling (</t>
  </si>
  <si>
    <t>BCW/16/00948/API</t>
  </si>
  <si>
    <t>dep 4/7/16</t>
  </si>
  <si>
    <t>15/2143</t>
  </si>
  <si>
    <t>49 Plymouth Place, Leamington</t>
  </si>
  <si>
    <t>redevelop builders yard to  4 x 3 bed coach houses &amp; 1 x 1 bed coach house</t>
  </si>
  <si>
    <t>G 11/2/16</t>
  </si>
  <si>
    <t>15/2179</t>
  </si>
  <si>
    <t>49-53 Brook Street, Warwick</t>
  </si>
  <si>
    <t>prior app ch of use offices to 1 house</t>
  </si>
  <si>
    <t>G 23/2/16</t>
  </si>
  <si>
    <t>16/0021</t>
  </si>
  <si>
    <t>R/o Dugdale Court, off Grove Place, Leamington</t>
  </si>
  <si>
    <t>Dem5 of 7 garages &amp; build 1  Two bed house</t>
  </si>
  <si>
    <t>G 24/2/16</t>
  </si>
  <si>
    <t>16/0137</t>
  </si>
  <si>
    <t>Botanical House, 15 Guys Cliffe Road, Leamington</t>
  </si>
  <si>
    <t>c/use offices  to 4 dwellings C3</t>
  </si>
  <si>
    <t>permitted development31/3/16</t>
  </si>
  <si>
    <t>16/0194</t>
  </si>
  <si>
    <t>Jephson House, Stoneleigh Road, Blackdown, Leamington</t>
  </si>
  <si>
    <t xml:space="preserve">convert offices to 12 1-bedflats &amp;11 2-bed flats, alterations to internal but not external </t>
  </si>
  <si>
    <t>permitted development18/3/16</t>
  </si>
  <si>
    <t>16/0240</t>
  </si>
  <si>
    <t xml:space="preserve">R/o 28-30, Waterloo Street, Leamington </t>
  </si>
  <si>
    <t>dem garges 1 new dwelling</t>
  </si>
  <si>
    <t>BCW/16/00742/API</t>
  </si>
  <si>
    <t>dep 24/5/16</t>
  </si>
  <si>
    <t>10/1416</t>
  </si>
  <si>
    <t>146 Myton Road, Warwick.</t>
  </si>
  <si>
    <t>CMC</t>
  </si>
  <si>
    <t>10/1641</t>
  </si>
  <si>
    <t>18 Cloister Way, Leamington</t>
  </si>
  <si>
    <t>Erection of a two storey house</t>
  </si>
  <si>
    <t>G 10/02/2011</t>
  </si>
  <si>
    <t>BC/11/00463/API</t>
  </si>
  <si>
    <t>12/1642</t>
  </si>
  <si>
    <t>Bungalow Hill Farm Harbury Lane Whitnash barn to dwelling</t>
  </si>
  <si>
    <t>G 4/3/13</t>
  </si>
  <si>
    <t>BCW/15/00305/FP</t>
  </si>
  <si>
    <t>13/0464</t>
  </si>
  <si>
    <t>retirement village earl rivers Ave close care units.</t>
  </si>
  <si>
    <t>PH1 14/1500</t>
  </si>
  <si>
    <t>G 8/74/13</t>
  </si>
  <si>
    <t>retirement village earl rivers Ave.118 assisted living units phase 1 is 49</t>
  </si>
  <si>
    <t>G 8/74/13cnds 19/2/15</t>
  </si>
  <si>
    <t>14/0845</t>
  </si>
  <si>
    <t>Multilines Unit 1, Fitness centre conversion, Common Lane, Kenilworth 84 rooms@2/3</t>
  </si>
  <si>
    <t>G 22/8/14</t>
  </si>
  <si>
    <t>BCW/15/00611/FP</t>
  </si>
  <si>
    <t>H07</t>
  </si>
  <si>
    <t>14/1340</t>
  </si>
  <si>
    <t>Crackley Triangle  kenilworth</t>
  </si>
  <si>
    <t>G 23/12/14</t>
  </si>
  <si>
    <t>99/0532</t>
  </si>
  <si>
    <t>Guys nursing home 26,Warwick New Rd</t>
  </si>
  <si>
    <t>no details on website</t>
  </si>
  <si>
    <t>10/0160</t>
  </si>
  <si>
    <t>Lower cape16 dwellings north  and  application13/1794 diffrnt siteto04/2170</t>
  </si>
  <si>
    <t>Appeal allowed 12/8/13</t>
  </si>
  <si>
    <t>BCW/15/1235/API</t>
  </si>
  <si>
    <t>11/9/15 for 45 dwellings see 13/1794</t>
  </si>
  <si>
    <t>12/0383</t>
  </si>
  <si>
    <t>1, Barrow Road, Kenilworth</t>
  </si>
  <si>
    <t>Demolition of existing bungalow and garage and erection of two town houses and an apartment.</t>
  </si>
  <si>
    <t>G 9/7/12&amp;29/8/14</t>
  </si>
  <si>
    <t>BC/14/0453/FP</t>
  </si>
  <si>
    <t>13/0876</t>
  </si>
  <si>
    <t>Le van Red lane kenilworth 20 caravans</t>
  </si>
  <si>
    <t>approval for certificate of lawfulness</t>
  </si>
  <si>
    <t>G 20/8/13</t>
  </si>
  <si>
    <t>13/1407</t>
  </si>
  <si>
    <t>Roundshill Farm, Rouncil Lane was 13/0812 barn to 1 dwelling                      1</t>
  </si>
  <si>
    <t>G 12/12/13</t>
  </si>
  <si>
    <t>15/0952/CPS</t>
  </si>
  <si>
    <t>15/0368</t>
  </si>
  <si>
    <t xml:space="preserve">Governors House, 153 Cape Road, The Cape, renews </t>
  </si>
  <si>
    <t>perm dev 30/4/15</t>
  </si>
  <si>
    <t>BCW/15/00801/API</t>
  </si>
  <si>
    <t>05/2082</t>
  </si>
  <si>
    <t>Kenilworth House Kenilworth Rd Lspa</t>
  </si>
  <si>
    <t>40 of 42 completed before 1.4.11</t>
  </si>
  <si>
    <t>BC/05/02066/IN</t>
  </si>
  <si>
    <t>04/2170</t>
  </si>
  <si>
    <t>Benfords Cape Road Warwick</t>
  </si>
  <si>
    <t>as WDC file</t>
  </si>
  <si>
    <t>unlikely and out of time</t>
  </si>
  <si>
    <t>BC/09/0626/FP</t>
  </si>
  <si>
    <t>Benfords Cape Road Warwick afford</t>
  </si>
  <si>
    <t>23 of 23 completions before 1.4.11</t>
  </si>
  <si>
    <t>assume numbers given by WDC are correct.</t>
  </si>
  <si>
    <t>Benfords Cape Road Warwick market</t>
  </si>
  <si>
    <t>155  of 170 completions before 1.4.11</t>
  </si>
  <si>
    <t>04/1744</t>
  </si>
  <si>
    <t>Lower Fosse Farm, Radford S</t>
  </si>
  <si>
    <t>G  9/3/2005</t>
  </si>
  <si>
    <t>all complete by Nov 2010 BC/06/2158/FP</t>
  </si>
  <si>
    <t>07/1520</t>
  </si>
  <si>
    <t>renovation of 5 existing unused flats</t>
  </si>
  <si>
    <t>conditions approved 12/9/12 so out of date</t>
  </si>
  <si>
    <t>08/0878</t>
  </si>
  <si>
    <t>14-16 wise street leamington</t>
  </si>
  <si>
    <t>11 flats; also 08/1438</t>
  </si>
  <si>
    <t>G 12/9/2008</t>
  </si>
  <si>
    <t>BC/11/01040/FP</t>
  </si>
  <si>
    <t>complete and occupied since 2014</t>
  </si>
  <si>
    <t>08/1717</t>
  </si>
  <si>
    <t>2-24, Kenilworth Street, Lspa affordable 18 dwellings</t>
  </si>
  <si>
    <t>bregs says 36new dwellings but not started and 15/1509 is a registered app for 9 flats. But withdrawn.</t>
  </si>
  <si>
    <t>G 2/4/2012; out of date</t>
  </si>
  <si>
    <t>BC/14/0449/API</t>
  </si>
  <si>
    <t>deposited only26/03/2014</t>
  </si>
  <si>
    <t>0916 housing trajectory</t>
  </si>
  <si>
    <t>09/1536</t>
  </si>
  <si>
    <t>Aylesford House, 70-72 Clarendon Street, Leamington</t>
  </si>
  <si>
    <t>convert 2 townhouses to 3 town houses</t>
  </si>
  <si>
    <t>G conditions 25/3/14</t>
  </si>
  <si>
    <t>BC/09/02351/API</t>
  </si>
  <si>
    <t>API dep 22/12/2009</t>
  </si>
  <si>
    <t>10/1237</t>
  </si>
  <si>
    <t>51, hill Street. Warwick</t>
  </si>
  <si>
    <t>was w/05/1210</t>
  </si>
  <si>
    <t>G 8/6/12</t>
  </si>
  <si>
    <t xml:space="preserve">BC/14/000847 </t>
  </si>
  <si>
    <t>10/1651</t>
  </si>
  <si>
    <t>Hollyfast, 5 Purlieu Lane Kenilworth</t>
  </si>
  <si>
    <t>G 7/6/11</t>
  </si>
  <si>
    <t>BC/12/1309/API</t>
  </si>
  <si>
    <t>11/0459</t>
  </si>
  <si>
    <t>Squab Hall Farm Harbury Lane Bishops Tachbrook</t>
  </si>
  <si>
    <t>G 1/8/12 out of date</t>
  </si>
  <si>
    <t>no reg yet</t>
  </si>
  <si>
    <t>11/0603</t>
  </si>
  <si>
    <t>2 Rouncil Lane Kenilworth</t>
  </si>
  <si>
    <t>11/0875</t>
  </si>
  <si>
    <t>114 Rouncil Road Kenilworth</t>
  </si>
  <si>
    <t>BC/12/1308/FP</t>
  </si>
  <si>
    <t>11/1238</t>
  </si>
  <si>
    <t>Portobello Way s106 14 units for LD funded by  Earl Rivers village</t>
  </si>
  <si>
    <t xml:space="preserve">G26/6/12 </t>
  </si>
  <si>
    <t>see pottertons</t>
  </si>
  <si>
    <t>build well o n way 16/6/16</t>
  </si>
  <si>
    <t>12/0273</t>
  </si>
  <si>
    <t>2 Lime Avenue Leamington Spa</t>
  </si>
  <si>
    <t>G 30/5/12&amp; 27/2/13</t>
  </si>
  <si>
    <t>BC/12/1280/FP</t>
  </si>
  <si>
    <t>start08/07/2014</t>
  </si>
  <si>
    <t>12/0548</t>
  </si>
  <si>
    <t>Frizmore House Fosse Way Radford Semele</t>
  </si>
  <si>
    <t>renewed on 14/0720</t>
  </si>
  <si>
    <t>12/0597</t>
  </si>
  <si>
    <t>Dairy house, 60, Kenilworth Road, Lspa renew5/2081off to 8flats</t>
  </si>
  <si>
    <t>G 16/7/12</t>
  </si>
  <si>
    <t>to  11/5/15</t>
  </si>
  <si>
    <t>12/0716</t>
  </si>
  <si>
    <t>Fernhill Farm Rouncil Lane Kenilworth</t>
  </si>
  <si>
    <t>holiday lets but may become 2 dwellings</t>
  </si>
  <si>
    <t>12/0778</t>
  </si>
  <si>
    <t>23a-25aSt. Johns Warwick,1 flat to 2</t>
  </si>
  <si>
    <t>G 11/9/12cnd16/9/13</t>
  </si>
  <si>
    <t>BC/11/0818/BN</t>
  </si>
  <si>
    <t>12/0909</t>
  </si>
  <si>
    <t>122 the Gables Rouncil Lane  Kenilworth</t>
  </si>
  <si>
    <t>Appeal 7/3/13</t>
  </si>
  <si>
    <t>BC/13/0507/FP</t>
  </si>
  <si>
    <t>12/0988</t>
  </si>
  <si>
    <t>R/O 16 High Street Monmouth Close Kenilworth</t>
  </si>
  <si>
    <t>G 29/11/12conds5/9/14</t>
  </si>
  <si>
    <t>BC/14/00899/FP</t>
  </si>
  <si>
    <t>start 22/01/2015</t>
  </si>
  <si>
    <t>12/1239</t>
  </si>
  <si>
    <t>25 &amp; 27 Haddon Road Leamington Spa</t>
  </si>
  <si>
    <t>G 3/12/12</t>
  </si>
  <si>
    <t>BC/13/0134/FP</t>
  </si>
  <si>
    <t>12/1256</t>
  </si>
  <si>
    <t>South Side Talisman Square Kenilworth off to residential</t>
  </si>
  <si>
    <t>G 16/1/13</t>
  </si>
  <si>
    <t>12/1293</t>
  </si>
  <si>
    <t>The Laurels Five Ways Road Shrewley</t>
  </si>
  <si>
    <t>12/1353</t>
  </si>
  <si>
    <t>Bushwood Hall Bushwood Lane Rowington</t>
  </si>
  <si>
    <t>amended on 13/1095</t>
  </si>
  <si>
    <t>G1/10/13</t>
  </si>
  <si>
    <t>BC/14/0157/FP</t>
  </si>
  <si>
    <t>13/0443</t>
  </si>
  <si>
    <t>24 Russell Street Leamington Spa 12 student hmo on 2 floors equiv to 3 dwekllings of 4 per dwelling</t>
  </si>
  <si>
    <t>BCW/15/0084/FP</t>
  </si>
  <si>
    <t>13/0811</t>
  </si>
  <si>
    <t>110 Wathen Road</t>
  </si>
  <si>
    <t>Warwick</t>
  </si>
  <si>
    <t>G 10/10/13</t>
  </si>
  <si>
    <t>BCW/14/1136/API</t>
  </si>
  <si>
    <t>13/0880</t>
  </si>
  <si>
    <t>56 Saltisford Warwick</t>
  </si>
  <si>
    <t>G 15/8/13 conds 1/12/14</t>
  </si>
  <si>
    <t>BC/13/1169/API</t>
  </si>
  <si>
    <t>seen complete 24/1/16</t>
  </si>
  <si>
    <t>13/1004</t>
  </si>
  <si>
    <t>The Gate House High Cross Lane Rowington</t>
  </si>
  <si>
    <t>G 25/9/13</t>
  </si>
  <si>
    <t>BCW/14/0964/FP</t>
  </si>
  <si>
    <t>13/1107</t>
  </si>
  <si>
    <t>18 Hill Street Lspa convert garaes $ workshops to 3 flats</t>
  </si>
  <si>
    <t>superedes12/0505</t>
  </si>
  <si>
    <t>G 1/10/13</t>
  </si>
  <si>
    <t>BCW/15/0263/BN</t>
  </si>
  <si>
    <t>13/1150</t>
  </si>
  <si>
    <t>61 Queen Street Cubbington</t>
  </si>
  <si>
    <t>G 17/1/14</t>
  </si>
  <si>
    <t xml:space="preserve"> BC/14/0549/FP</t>
  </si>
  <si>
    <t>13/1217</t>
  </si>
  <si>
    <t>The Governor's House, 153 Cape Road Warwick off to residential</t>
  </si>
  <si>
    <t>see15/0368</t>
  </si>
  <si>
    <t>perm dev g 21/10/13dev to cmplete by 30/5/16</t>
  </si>
  <si>
    <t>13/1268</t>
  </si>
  <si>
    <t>Clarendon Hall Clarendon Street Leamington Spa</t>
  </si>
  <si>
    <t>G 30/10/13</t>
  </si>
  <si>
    <t>BC/14/0151/API</t>
  </si>
  <si>
    <t>13/1498</t>
  </si>
  <si>
    <t>25 Clemens Street Lspa add 2nd floor and 2 1bed flats on each of1st &amp; 2nd floor=4</t>
  </si>
  <si>
    <t>G 19/12/13</t>
  </si>
  <si>
    <t>BCW/14/01232/FP</t>
  </si>
  <si>
    <t>complete by Aug 2016</t>
  </si>
  <si>
    <t>13/1787</t>
  </si>
  <si>
    <t>12 Augusta place, Willoughby c of use PH to 16bed HMO was 13/0239</t>
  </si>
  <si>
    <t>appeal 7/8/14</t>
  </si>
  <si>
    <t xml:space="preserve"> BC/13/0809/API</t>
  </si>
  <si>
    <t xml:space="preserve">13/1792 </t>
  </si>
  <si>
    <t>Corner of Franklin Road Whitnash</t>
  </si>
  <si>
    <t>G3/3/14</t>
  </si>
  <si>
    <t>BC/13/0202/API</t>
  </si>
  <si>
    <t>all occupied or sold 6/10/15</t>
  </si>
  <si>
    <t>13/1794</t>
  </si>
  <si>
    <t>St George's Business ParkLower Cape Warwick</t>
  </si>
  <si>
    <t>G 18/2/14+ cnds 4/11/14</t>
  </si>
  <si>
    <t>11/9/15 for 45 dwellings see 10/0160</t>
  </si>
  <si>
    <t>14/0060</t>
  </si>
  <si>
    <t>42 Princes Street Lspa &amp; 13/1088</t>
  </si>
  <si>
    <t>1 3 storey house on land at 42</t>
  </si>
  <si>
    <t>G 14/3/14</t>
  </si>
  <si>
    <t>BC/14/0358/API</t>
  </si>
  <si>
    <t>seen complete &amp; occupied 15/3/16</t>
  </si>
  <si>
    <t>14/0080</t>
  </si>
  <si>
    <t>2 Westham Lane, Barford,</t>
  </si>
  <si>
    <t>build 1 dwelling</t>
  </si>
  <si>
    <t>G 26/2/14</t>
  </si>
  <si>
    <t>BCW/15/01091/FP</t>
  </si>
  <si>
    <t>14/0120</t>
  </si>
  <si>
    <t>36 Warwick Street Lspa ; &amp; 12/1595, 13/0978, 14/0648</t>
  </si>
  <si>
    <t>8 flats 1 mews</t>
  </si>
  <si>
    <t>G 27/6/14</t>
  </si>
  <si>
    <t>BC/14/0423/FP</t>
  </si>
  <si>
    <t>14/0163</t>
  </si>
  <si>
    <t>Land between 12 and 14 Station Road, Kenilworth, CV8 1JJ see also 14/0729</t>
  </si>
  <si>
    <t>G11/4/14</t>
  </si>
  <si>
    <t>up tp 27/9/16</t>
  </si>
  <si>
    <t xml:space="preserve">  </t>
  </si>
  <si>
    <t>14/0183</t>
  </si>
  <si>
    <t>1 Chapel Street, Leamington Spa CV31 1EJ</t>
  </si>
  <si>
    <t>BC/14/0200/FP</t>
  </si>
  <si>
    <t>14/0232</t>
  </si>
  <si>
    <t>Shrubs Lodge, Pagets Lane, Bubbenhall, Coventry, CV8 3BJ</t>
  </si>
  <si>
    <t>replacement; renewed 14/1550</t>
  </si>
  <si>
    <t>G19/5/14</t>
  </si>
  <si>
    <t xml:space="preserve">BC/14/0921/FP </t>
  </si>
  <si>
    <t>14/0330</t>
  </si>
  <si>
    <t>Clinton Willow, 11 Borrowell Lane, Kenilworth, CV8 1ER</t>
  </si>
  <si>
    <t>G 26/5/14</t>
  </si>
  <si>
    <t>BCW/14/00846/API</t>
  </si>
  <si>
    <t>14/0357</t>
  </si>
  <si>
    <t>51 Llewellyn Road, L Spa5bed Hmo to 2 1bed flats</t>
  </si>
  <si>
    <t xml:space="preserve">G 9/5/14 </t>
  </si>
  <si>
    <t>BC/14/0871/FP</t>
  </si>
  <si>
    <t>14/0404</t>
  </si>
  <si>
    <t>5-6 Milverton Crescent West, LSpa</t>
  </si>
  <si>
    <t>was 09/0251</t>
  </si>
  <si>
    <t>G 29/5/14</t>
  </si>
  <si>
    <t>BC/14/00941/API</t>
  </si>
  <si>
    <t>to 8/12/15</t>
  </si>
  <si>
    <t>14/0516</t>
  </si>
  <si>
    <t>13 Goldsmith Avenue, Warwick, CV34 6JA</t>
  </si>
  <si>
    <t>convert 1 dwelling to 2 maisonettes</t>
  </si>
  <si>
    <t>G30/5/14</t>
  </si>
  <si>
    <t>BCW/15/1394/FP</t>
  </si>
  <si>
    <t>14/0567</t>
  </si>
  <si>
    <t>11 Hawkesworth Drive kenilworth</t>
  </si>
  <si>
    <t>Appeal17/12/14</t>
  </si>
  <si>
    <t>BCW/15/0030/API</t>
  </si>
  <si>
    <t>clare</t>
  </si>
  <si>
    <t>14/0639</t>
  </si>
  <si>
    <t>35 Binswood Avenue, Leamington Spa, CV32 5SE</t>
  </si>
  <si>
    <t xml:space="preserve">G 27/6/14 </t>
  </si>
  <si>
    <t>BCW/14/01195/FP</t>
  </si>
  <si>
    <t>14/0666</t>
  </si>
  <si>
    <t>20 Burbury Close, Lillington, Leamington Spa, CV32 7PT</t>
  </si>
  <si>
    <t>G30/6/14</t>
  </si>
  <si>
    <t>BCW/14/1635/FP</t>
  </si>
  <si>
    <t>14/0861</t>
  </si>
  <si>
    <t>The Piggery Brownley Green Lane Hatton office to residential 14/1203 is detail; regs app is for conversion of piggery to 13 new dwellings in exisitng barn</t>
  </si>
  <si>
    <t>&amp;13/1628</t>
  </si>
  <si>
    <t>permtd dev23/7/14</t>
  </si>
  <si>
    <t>BCW/15/01319/API</t>
  </si>
  <si>
    <t>14/0868</t>
  </si>
  <si>
    <t xml:space="preserve">66 all saints rd </t>
  </si>
  <si>
    <t>warwick</t>
  </si>
  <si>
    <t>G16/08/2014</t>
  </si>
  <si>
    <t>BCW/15/01647/API</t>
  </si>
  <si>
    <t>dep 17/12/15</t>
  </si>
  <si>
    <t>14/0969</t>
  </si>
  <si>
    <t>16 Greville Smith Avenue, Whitnash, Leamington Spa, CV31 2HQ</t>
  </si>
  <si>
    <t xml:space="preserve">G 19/8/14 </t>
  </si>
  <si>
    <t>BCW/14/1555/FP</t>
  </si>
  <si>
    <t>14/1067</t>
  </si>
  <si>
    <t>The old School St. Francis Presbytery Rising Lane Baddesley Clinton office to dwelling</t>
  </si>
  <si>
    <t>perm dev10/9/14</t>
  </si>
  <si>
    <t>BCW/15/0188/API</t>
  </si>
  <si>
    <t>14/1250</t>
  </si>
  <si>
    <t>77-79 WARWICK Streetconvert to new restaurant +6flats</t>
  </si>
  <si>
    <t>G 26/11/14</t>
  </si>
  <si>
    <t>BCW/14/1576/API</t>
  </si>
  <si>
    <t>14/1297</t>
  </si>
  <si>
    <t>72. Priory Road Kenilworth office to residential</t>
  </si>
  <si>
    <t>G 27/10/14</t>
  </si>
  <si>
    <t>14/1749</t>
  </si>
  <si>
    <t>Buckland Lodge Hotel 35, Avenue Road Lspa</t>
  </si>
  <si>
    <t>4 2bed &amp; 1 1bedc/use</t>
  </si>
  <si>
    <t xml:space="preserve">G 12/2/15; 15/0395  changed plan to 6 2-bed flats G 11/5/15  </t>
  </si>
  <si>
    <t>BCW/15/01445/API</t>
  </si>
  <si>
    <t>dep 22/10/15</t>
  </si>
  <si>
    <t>14/1766</t>
  </si>
  <si>
    <t>81 Warwick street Lspa</t>
  </si>
  <si>
    <t>retrospective for 3 flats +5 bed HMO</t>
  </si>
  <si>
    <t>G 12/3/15</t>
  </si>
  <si>
    <t>BC/11/0953/API</t>
  </si>
  <si>
    <t>15/0014</t>
  </si>
  <si>
    <t>1 Clarendon Place, Leamington</t>
  </si>
  <si>
    <t>C of use offices to 1 dwelling</t>
  </si>
  <si>
    <t>G 2/2/15</t>
  </si>
  <si>
    <t>no regs simple change</t>
  </si>
  <si>
    <t>builder on site18/9/15</t>
  </si>
  <si>
    <t>16/1221</t>
  </si>
  <si>
    <t>Land at Mallards Reach, Barford Road, Barford</t>
  </si>
  <si>
    <t>1 new detached dwelling</t>
  </si>
  <si>
    <t>G 25/8/16 but entered at 14/1569</t>
  </si>
  <si>
    <t>05/1071</t>
  </si>
  <si>
    <t>The Oak Inn Radford Rd. Lspa</t>
  </si>
  <si>
    <t>found regs start 22/2/11 for 8 flats but in 2014 changed ot a Sainsburys local therefore remove</t>
  </si>
  <si>
    <t>05/1135</t>
  </si>
  <si>
    <t>78 Haddon Rd LSpa</t>
  </si>
  <si>
    <t>regs BC/05/1827/FP start 15/7/2008 no completion assume completed before2011</t>
  </si>
  <si>
    <t>09/1042</t>
  </si>
  <si>
    <t>Phase 9 Affordable Gog Brook Farm Hampton Road warwick517-577</t>
  </si>
  <si>
    <t>G 21/1/2010final layout agreed 30/4/2012</t>
  </si>
  <si>
    <t>BC/09/2211/1N (61)&amp; BC/12/0833/AP1 (18)</t>
  </si>
  <si>
    <t>Phase 9 Market Gog Brook Farm</t>
  </si>
  <si>
    <t>pl app no. is wrong</t>
  </si>
  <si>
    <t>11/0074</t>
  </si>
  <si>
    <t>Adj Aylesford School Shelley AvenueAffordable</t>
  </si>
  <si>
    <t>G 13/1195 &amp; 13/1325</t>
  </si>
  <si>
    <t>BC/13/1379/API</t>
  </si>
  <si>
    <t>to20/9/16</t>
  </si>
  <si>
    <t>Adj Aylesford Shelley AvenueSchool Market</t>
  </si>
  <si>
    <t>G 14/2/12</t>
  </si>
  <si>
    <t>11/0775</t>
  </si>
  <si>
    <t>Purbrook, Five Ways Road, Hatton</t>
  </si>
  <si>
    <t>Portobello Way,Emscote Rd warwick blocks FF, GG, PP.</t>
  </si>
  <si>
    <t>see earl rivers</t>
  </si>
  <si>
    <t>14/0474</t>
  </si>
  <si>
    <t>Oaklands Farm, 357 Birmingham Road, Budbrooke, Warwick, CV35 7DZ</t>
  </si>
  <si>
    <t>detail G28/5/14</t>
  </si>
  <si>
    <t>15/0259</t>
  </si>
  <si>
    <t>Fernwood Lodge, Fernwood Farm, Rouncil Lane, Beausale</t>
  </si>
  <si>
    <t>c of use office to residential</t>
  </si>
  <si>
    <t>perm dev 7/4/15</t>
  </si>
  <si>
    <t>15/0384</t>
  </si>
  <si>
    <t>Wappenbury Hall Barns, Main Street, Wappenbury, Leamington Spa,</t>
  </si>
  <si>
    <t>c of use from agricultural building to 1no. dwellinghouse</t>
  </si>
  <si>
    <t>15/0395</t>
  </si>
  <si>
    <t>changed to 6 2beds</t>
  </si>
  <si>
    <t>G 11/5/15</t>
  </si>
  <si>
    <t>15/0446</t>
  </si>
  <si>
    <t>Barn, Fernhill Farm, Rouncil Lane, Kenilworth</t>
  </si>
  <si>
    <t xml:space="preserve">NB 15/0446 is north end of barn and 15/0787 is south endchange of use from an agricultural building to 1 no. dwellinghouse </t>
  </si>
  <si>
    <t>H13</t>
  </si>
  <si>
    <t>15/0634</t>
  </si>
  <si>
    <t>Orbit, Sydenham Drive</t>
  </si>
  <si>
    <t>revised outline app15/1361</t>
  </si>
  <si>
    <t>G/28/9/15</t>
  </si>
  <si>
    <t>BC/14/00383/API</t>
  </si>
  <si>
    <t>demolition begun 17/4/16</t>
  </si>
  <si>
    <t>H39</t>
  </si>
  <si>
    <t>15/0646</t>
  </si>
  <si>
    <t>Opus 40, Birmingham road Warwick 85 dwellings</t>
  </si>
  <si>
    <t>G 27/7/15</t>
  </si>
  <si>
    <t>BCW/15/01622/API</t>
  </si>
  <si>
    <t>dep 9/12/15</t>
  </si>
  <si>
    <t>15/0787</t>
  </si>
  <si>
    <t>Fernhill Farm, Rouncil Lane, Kenilworth</t>
  </si>
  <si>
    <t>perm dev 2/7/15</t>
  </si>
  <si>
    <t>H02</t>
  </si>
  <si>
    <t>15/0851</t>
  </si>
  <si>
    <t>grove Farm 2</t>
  </si>
  <si>
    <t>G 20/8/15</t>
  </si>
  <si>
    <t>02/1636</t>
  </si>
  <si>
    <t>Hill Farm, Offchurch Road Cubbington</t>
  </si>
  <si>
    <t>BC/07/0376/FP</t>
  </si>
  <si>
    <t>03/1096</t>
  </si>
  <si>
    <t>56 Russell terrace</t>
  </si>
  <si>
    <t xml:space="preserve">BCW/15/1034/FP </t>
  </si>
  <si>
    <t>03/1260</t>
  </si>
  <si>
    <t>19 Talisman Square kenilworth</t>
  </si>
  <si>
    <t xml:space="preserve"> BC/11/0562/AP1</t>
  </si>
  <si>
    <t>04/1476</t>
  </si>
  <si>
    <t>Church Farm, Honiley</t>
  </si>
  <si>
    <t>BC/08/2183/FP assume complete?</t>
  </si>
  <si>
    <t>under construction in WDC H S ptopic paper</t>
  </si>
  <si>
    <t>05/1258</t>
  </si>
  <si>
    <t>Pottertons Affordable 251total less 89 built.</t>
  </si>
  <si>
    <t>42 completions before 1.4.11</t>
  </si>
  <si>
    <t>42 built by 30/3/11 and 33after , before site stopped.176 to come</t>
  </si>
  <si>
    <t>completed since 1/4/11</t>
  </si>
  <si>
    <t>Pottertons Market</t>
  </si>
  <si>
    <t>33completions after 1.4.11+ Block a with 21</t>
  </si>
  <si>
    <t xml:space="preserve"> WDC have notcounted in.</t>
  </si>
  <si>
    <t>BC/05/00187/IN</t>
  </si>
  <si>
    <t>build well o n way 16/3/16</t>
  </si>
  <si>
    <t>05/1446</t>
  </si>
  <si>
    <t>Park Farm Barns Stareton, Stoneleigh</t>
  </si>
  <si>
    <t>Conversion of barns to live work units</t>
  </si>
  <si>
    <t>G 19/2/10</t>
  </si>
  <si>
    <t>BC/07/1445/FP</t>
  </si>
  <si>
    <t>08/0924</t>
  </si>
  <si>
    <t>Binswood Hall Binswood Avenue retirement homes Lspa 12/0191 increased 83 to 91, 88 in sales brochure</t>
  </si>
  <si>
    <t>G 24/4/12</t>
  </si>
  <si>
    <t>BC/10/01064/API</t>
  </si>
  <si>
    <t>88 in advert 70%sold June16</t>
  </si>
  <si>
    <t>08/1208</t>
  </si>
  <si>
    <t>4A Wise Terrace, Lspa</t>
  </si>
  <si>
    <t>see11/0955 revision</t>
  </si>
  <si>
    <t>G 2/2/12</t>
  </si>
  <si>
    <t>BC/10/1154/FP</t>
  </si>
  <si>
    <t>09/0276</t>
  </si>
  <si>
    <t>adj 37 Elizabeth Road, Lspa</t>
  </si>
  <si>
    <t>G 09/12/2012</t>
  </si>
  <si>
    <t>BC10/0108/FP</t>
  </si>
  <si>
    <t>09/1102</t>
  </si>
  <si>
    <t>80, Emscote Road, Warwick,</t>
  </si>
  <si>
    <t>convert coach house to 1 dwelling</t>
  </si>
  <si>
    <t>G 19/3/10</t>
  </si>
  <si>
    <t>BC/10/00821/FP</t>
  </si>
  <si>
    <t>09/1278</t>
  </si>
  <si>
    <t>71A Northumberland Road, Lspa</t>
  </si>
  <si>
    <t>13/0155; 15/1139 renewal</t>
  </si>
  <si>
    <t>G 9/9/15</t>
  </si>
  <si>
    <t>BCW/16/00420/FP</t>
  </si>
  <si>
    <t>09/1292</t>
  </si>
  <si>
    <t>21, Oxford Street, Lspa</t>
  </si>
  <si>
    <t>G 9/3/10</t>
  </si>
  <si>
    <t>BC/11/0149/FP</t>
  </si>
  <si>
    <t>seen complete 10/9/16</t>
  </si>
  <si>
    <t>10/0530</t>
  </si>
  <si>
    <t>R/O 22 Cherry StreetWarwick</t>
  </si>
  <si>
    <t>renewed 13/0659</t>
  </si>
  <si>
    <t>BCW/15/00867/API</t>
  </si>
  <si>
    <t>10/1644</t>
  </si>
  <si>
    <t>46-48, Bedford Street, Lspa</t>
  </si>
  <si>
    <t>BC/12/1298/FP</t>
  </si>
  <si>
    <t>10/1661</t>
  </si>
  <si>
    <t>Former Filling Station Coventry Road Stoneleigh</t>
  </si>
  <si>
    <t>G 13/4/11</t>
  </si>
  <si>
    <t>BC/13/1506/FP</t>
  </si>
  <si>
    <t>builder on site 18/9/15</t>
  </si>
  <si>
    <t>10/1664</t>
  </si>
  <si>
    <t>Gulistan Road Garage, Gulistan Road, Leamington</t>
  </si>
  <si>
    <t>Conversion of garage to two storey dwelling</t>
  </si>
  <si>
    <t>G 26/9/11</t>
  </si>
  <si>
    <t>BC/11/01478/BN</t>
  </si>
  <si>
    <t>11/0116</t>
  </si>
  <si>
    <t>34 - 40 Warwick Road Kenilworth</t>
  </si>
  <si>
    <t>renewed 14/0238 for 8 apartments &amp;14/0383 to add 9 apartments -  Total of 17 as Regssay ; 16/0883 condition change approved 5/7/16</t>
  </si>
  <si>
    <t>G 27/9/11; 14/4/14</t>
  </si>
  <si>
    <t>BC/13/01151/API</t>
  </si>
  <si>
    <t>API notice 04/09/2013 for 17 apartments. Photos onwebsite show site commenced with scaffolding in place</t>
  </si>
  <si>
    <t>5/10/16 1complete but regs now say 8 apartments</t>
  </si>
  <si>
    <t>11/0179</t>
  </si>
  <si>
    <t>3 Church Street, Leamington</t>
  </si>
  <si>
    <t>C of use of ground &amp; 1st floors from offices to 3 residential units</t>
  </si>
  <si>
    <t>BC/11/01048/FP</t>
  </si>
  <si>
    <t>11/0320</t>
  </si>
  <si>
    <t>73 Warwick Street Lspa retail &amp; 18 flats</t>
  </si>
  <si>
    <t>G 28/6/13</t>
  </si>
  <si>
    <t>11/0955</t>
  </si>
  <si>
    <t xml:space="preserve">4a Wise Terrace, Leamington </t>
  </si>
  <si>
    <t>4 flats on 5 levels</t>
  </si>
  <si>
    <t>BC/10/01154/FP</t>
  </si>
  <si>
    <t>occupied 6/10/16</t>
  </si>
  <si>
    <t>11/0988</t>
  </si>
  <si>
    <t>Emscote Mill, Wharf Street, Warwick</t>
  </si>
  <si>
    <t>Convert part of retail warehouse to 8 flats</t>
  </si>
  <si>
    <t>G 31/1/12</t>
  </si>
  <si>
    <t>BC/12/01056/FP</t>
  </si>
  <si>
    <t>check this was done</t>
  </si>
  <si>
    <t>11/1019</t>
  </si>
  <si>
    <t>Oak Tree house, Oak Tree Court lillington rd. Lspa</t>
  </si>
  <si>
    <t>BC/12/1329/API</t>
  </si>
  <si>
    <t>11/1142</t>
  </si>
  <si>
    <t>18-20 Warwick Road kenilworth</t>
  </si>
  <si>
    <t>15/0942</t>
  </si>
  <si>
    <t>G 31/10/12 renewed 19/8/15, 15/0942</t>
  </si>
  <si>
    <t>11/1248</t>
  </si>
  <si>
    <t>57 Common Lane Kenilworth</t>
  </si>
  <si>
    <t>renewed 15/0371</t>
  </si>
  <si>
    <t>G6/5/15</t>
  </si>
  <si>
    <t>HTS</t>
  </si>
  <si>
    <t>12/0027</t>
  </si>
  <si>
    <t>(Affordable) Land south of St Fremund Way Leamington Spa</t>
  </si>
  <si>
    <t>appeal 31/5/13</t>
  </si>
  <si>
    <t>BC/14/00225/FPPh1 &amp; BC/14/00226/BN Ph2</t>
  </si>
  <si>
    <t>to 5/10/2016</t>
  </si>
  <si>
    <t>(market) Land south of St Fremund Way Leamington Spa</t>
  </si>
  <si>
    <t xml:space="preserve">BC/14/0025/FPPh1 </t>
  </si>
  <si>
    <t>12/0505</t>
  </si>
  <si>
    <t>18 Hill Street, Leamington</t>
  </si>
  <si>
    <t>Convert garages to a one bedroom dwelling</t>
  </si>
  <si>
    <t>G 2/8/12</t>
  </si>
  <si>
    <t>BCW/15/00263/BN</t>
  </si>
  <si>
    <t>12/0660</t>
  </si>
  <si>
    <t>New Binswood Tavern Rugby Road Leamington Spa</t>
  </si>
  <si>
    <t>G 24/7/12cnd 22/12/14</t>
  </si>
  <si>
    <t>BC/14/00422/FP &amp; BC/16/00150/FP</t>
  </si>
  <si>
    <t>1 compl  5/7/16</t>
  </si>
  <si>
    <t>12/1018</t>
  </si>
  <si>
    <t>Mill Lane Lapworth</t>
  </si>
  <si>
    <t>G 19/9/2014</t>
  </si>
  <si>
    <t>12/1027</t>
  </si>
  <si>
    <t>Icon House, 12 - 14 Jury Street Warwick</t>
  </si>
  <si>
    <t>G 19/10/12</t>
  </si>
  <si>
    <t>dep 12/03/2015</t>
  </si>
  <si>
    <t>12/1189</t>
  </si>
  <si>
    <t>12 Main Street Wappenbury</t>
  </si>
  <si>
    <t>G 7/12/12</t>
  </si>
  <si>
    <t>12/4283/CPS</t>
  </si>
  <si>
    <t>12/1537</t>
  </si>
  <si>
    <t>Land at Honiley Hall Church Road Honiley</t>
  </si>
  <si>
    <t>G 30/4/13</t>
  </si>
  <si>
    <t>13/0171</t>
  </si>
  <si>
    <t>Groom's Cottage, Woodcote Lodge Rouncil Lane Kenilworth</t>
  </si>
  <si>
    <t>cottage to dwelling</t>
  </si>
  <si>
    <t>13/0227</t>
  </si>
  <si>
    <t>The Rye House Catesby Lane Lapworth</t>
  </si>
  <si>
    <t>G16/5/13</t>
  </si>
  <si>
    <t>13/0490</t>
  </si>
  <si>
    <t>Long Meadow Packwood Lane Lapworth</t>
  </si>
  <si>
    <t>BCW/14/1389/FP</t>
  </si>
  <si>
    <t>13/0611</t>
  </si>
  <si>
    <t>3 George Street Leamington Spa</t>
  </si>
  <si>
    <t>3 dwellings</t>
  </si>
  <si>
    <t>G25/7/13</t>
  </si>
  <si>
    <t>13/0616</t>
  </si>
  <si>
    <t>118 The Parade Leamington Spa</t>
  </si>
  <si>
    <t>G 11/10/13</t>
  </si>
  <si>
    <t>BC/14/0232/FP</t>
  </si>
  <si>
    <t>13/0690</t>
  </si>
  <si>
    <t>1-3 Wharf Street Warwick</t>
  </si>
  <si>
    <t>self contained permanent flats with Support suitable for people with learning disabilities.</t>
  </si>
  <si>
    <t>G 15/8/13</t>
  </si>
  <si>
    <t>BCW/14/1283/API</t>
  </si>
  <si>
    <t>coming out of ground 9/11/15</t>
  </si>
  <si>
    <t>13/0724</t>
  </si>
  <si>
    <t>Westham Lane Barford</t>
  </si>
  <si>
    <t>G 22/10/13</t>
  </si>
  <si>
    <t>heritage discussions ongoing;noregs yet</t>
  </si>
  <si>
    <t>13/0778</t>
  </si>
  <si>
    <t>1 &amp; 2 Plestowes Barn Hareway Lane Barford</t>
  </si>
  <si>
    <t>G 29/7/13</t>
  </si>
  <si>
    <t>13/0858</t>
  </si>
  <si>
    <t>Land to the South of Fieldgate Lane Whitnash (Affordable) +14/0216, 14/0775, 14/1513</t>
  </si>
  <si>
    <t>&amp; 14/1513</t>
  </si>
  <si>
    <t>G 5/9/13</t>
  </si>
  <si>
    <t>BC/14/00240/API</t>
  </si>
  <si>
    <t>to 28/2/16</t>
  </si>
  <si>
    <t>Land to the South of Fieldgate Lane Whitnash (Market)</t>
  </si>
  <si>
    <t>13/0874</t>
  </si>
  <si>
    <t>Beauchamp House, 1 Kenilworth Road Leamington</t>
  </si>
  <si>
    <t>perm dev23/8/13</t>
  </si>
  <si>
    <t>BC/13/1420/BN</t>
  </si>
  <si>
    <t>13/0942</t>
  </si>
  <si>
    <t>Kites Nest Farm Kites Nest Lane Beausale different to 14/1263</t>
  </si>
  <si>
    <t>G10/9/13</t>
  </si>
  <si>
    <t>BCW/15/0123/API</t>
  </si>
  <si>
    <t>13/0975</t>
  </si>
  <si>
    <t>Land adjacent to Pinehurst Leamington Spa +14/1442 21/11/14alts</t>
  </si>
  <si>
    <t>G21/11/14</t>
  </si>
  <si>
    <t>BCW/14/1424/FP</t>
  </si>
  <si>
    <t>13/0991</t>
  </si>
  <si>
    <t xml:space="preserve">34 Spinney Hill Warwick </t>
  </si>
  <si>
    <t>G 27/9/13</t>
  </si>
  <si>
    <t>BCW/15/01084/API</t>
  </si>
  <si>
    <t>13/0994</t>
  </si>
  <si>
    <t>1 Warwick  Street Lspa c of use off to 17 flats</t>
  </si>
  <si>
    <t>perm dev 11/9/13</t>
  </si>
  <si>
    <t>13/1067</t>
  </si>
  <si>
    <t>8-10 Augusta Place Lspa</t>
  </si>
  <si>
    <t>c of use restaurant to 2 2bed dwellings</t>
  </si>
  <si>
    <t>13/1118</t>
  </si>
  <si>
    <t>15 Watersfield Gardens Lspa</t>
  </si>
  <si>
    <t>G24/10/13</t>
  </si>
  <si>
    <t>13/1207</t>
  </si>
  <si>
    <t>Woodside Farm Harbury Lane (Affordable) Bishops Tachbrook</t>
  </si>
  <si>
    <t>also 14/1054 &amp; 15/0305</t>
  </si>
  <si>
    <t>G 21/11/13</t>
  </si>
  <si>
    <t>BC/14/00484/API</t>
  </si>
  <si>
    <t>to 29/8/16</t>
  </si>
  <si>
    <t>Woodside Farm Harbury Lane (Market) Bishops Tachbrook</t>
  </si>
  <si>
    <t xml:space="preserve">13/1490 </t>
  </si>
  <si>
    <t>2-22 Northgate Street, Warwick</t>
  </si>
  <si>
    <t>G 26/11/13</t>
  </si>
  <si>
    <t xml:space="preserve"> BC/14/0227/FP</t>
  </si>
  <si>
    <t>to 3/8/16</t>
  </si>
  <si>
    <t>13/1550</t>
  </si>
  <si>
    <t>Land off Coventry Road Cubbington 7 affordable orbit</t>
  </si>
  <si>
    <t>G 2/1/14</t>
  </si>
  <si>
    <t>13/1552</t>
  </si>
  <si>
    <t>Convent of Poor Clares, rising lane Baddesley clinton</t>
  </si>
  <si>
    <t>new apps made 4/3/16 to change unit 7 to 7a &amp; 7b +13 to 13a &amp; 13b 16/0422 &amp; 0423 adding 2 to make 20. Subject to approval</t>
  </si>
  <si>
    <t>G 29/9/14 new aqpps G 4/3/16</t>
  </si>
  <si>
    <t>BC/14/0249/API</t>
  </si>
  <si>
    <t>13/1615</t>
  </si>
  <si>
    <t>2a Alexander Road Leamington Spa was 11/1365</t>
  </si>
  <si>
    <t>G 14/1/14</t>
  </si>
  <si>
    <t>13/1635</t>
  </si>
  <si>
    <t>Moat Farm Case Lane Shrewley offic to dwelling</t>
  </si>
  <si>
    <t>permdev 14/1/14to 30/5/16</t>
  </si>
  <si>
    <t>13/1650</t>
  </si>
  <si>
    <t>15 Market Place Warwick</t>
  </si>
  <si>
    <t>Conversion to create 2no. 2 bed flats on each of the first and second floors</t>
  </si>
  <si>
    <t>G 18/2/14</t>
  </si>
  <si>
    <t>BCW/16/00392/FP</t>
  </si>
  <si>
    <t>13/1746</t>
  </si>
  <si>
    <t>3 heathcote road whitnash I detached house</t>
  </si>
  <si>
    <t>G 11/2/14</t>
  </si>
  <si>
    <t>BC/14/00522/API</t>
  </si>
  <si>
    <t>seen watertight 21/8/16</t>
  </si>
  <si>
    <t>13/1750</t>
  </si>
  <si>
    <t>Trinity House Stables, 50 Trinity Street Lspa</t>
  </si>
  <si>
    <t>Perm dev 10/2/14</t>
  </si>
  <si>
    <t>BC/14/00571/API</t>
  </si>
  <si>
    <t>13/1788</t>
  </si>
  <si>
    <t>13a Park Street Lspa A</t>
  </si>
  <si>
    <t>office to 2 1bed flats was 13/1155</t>
  </si>
  <si>
    <t>G 27/2/14</t>
  </si>
  <si>
    <t>BC/14/0492/API</t>
  </si>
  <si>
    <t>13/1789</t>
  </si>
  <si>
    <t>13a Park Street Lspa B</t>
  </si>
  <si>
    <t>extension for 1 1bed flat</t>
  </si>
  <si>
    <t>14/0023</t>
  </si>
  <si>
    <t>Harbury Gardens, Harbury Lane, Bishops Tachbrook, Leamington Spa, CV33 9QF</t>
  </si>
  <si>
    <t>detail app for ph1 14/1865 (90)</t>
  </si>
  <si>
    <t>G 29/4/14</t>
  </si>
  <si>
    <t>BCW/15/01465/FP</t>
  </si>
  <si>
    <t>14/0049</t>
  </si>
  <si>
    <t>9 Clarendon Place, Leamingtonconversion of offices to 13 dwellings</t>
  </si>
  <si>
    <t>+ 14/0382</t>
  </si>
  <si>
    <t>G 17/4/14</t>
  </si>
  <si>
    <t>BCW/15/0479/FP</t>
  </si>
  <si>
    <t>on site on 12/11/15</t>
  </si>
  <si>
    <t>H38</t>
  </si>
  <si>
    <t>14/0322</t>
  </si>
  <si>
    <t>Land East of Radford Semele,North of Southam Road, Radford Semele, Leamington Spa, CV31 1TP</t>
  </si>
  <si>
    <t>G 6/6/14</t>
  </si>
  <si>
    <t>BCW/15/0540/API</t>
  </si>
  <si>
    <t>22/04/2015 &amp; site works commenced</t>
  </si>
  <si>
    <t>14/0366</t>
  </si>
  <si>
    <t>4 Upper Grove St. Lspa 2 4bed HMO's</t>
  </si>
  <si>
    <t>appeal dec 20/1/15</t>
  </si>
  <si>
    <t>14/0390</t>
  </si>
  <si>
    <t>3 St Margarets Road, Leamington Spa, 2 1bed flats</t>
  </si>
  <si>
    <t>G 15/5/14</t>
  </si>
  <si>
    <t>BC/14/1143/FP</t>
  </si>
  <si>
    <t>14/0407</t>
  </si>
  <si>
    <t>Land North of Harbury Lane Warwickmarket &amp; 13</t>
  </si>
  <si>
    <t xml:space="preserve">BC/14/00239/API </t>
  </si>
  <si>
    <t>to 27/8/16</t>
  </si>
  <si>
    <t>Land North of Harbury Lane Warwickafford</t>
  </si>
  <si>
    <t>outline  13/0607</t>
  </si>
  <si>
    <t>H52</t>
  </si>
  <si>
    <t>14/0433</t>
  </si>
  <si>
    <t>Land at Spring Lane Radford Semele</t>
  </si>
  <si>
    <t>G 10/3/15 appeal decision</t>
  </si>
  <si>
    <t>14/0435</t>
  </si>
  <si>
    <t>Land at Cape Road, The Cape, Warwick, CV34 5DS</t>
  </si>
  <si>
    <t>G 6/6/14cond app 15/1508rec 9/9/15links with 15/1506 for the 5 over 30 totalling 35</t>
  </si>
  <si>
    <t>API notice 11/9/15</t>
  </si>
  <si>
    <t>14/0460</t>
  </si>
  <si>
    <t>4 &amp; 6 Priory Road, Kenilworth, CV8 1LL</t>
  </si>
  <si>
    <t>15/2088 changed it to Erection of FF Extension to Provide One New Three Bedroom Flat over the Existing Shop</t>
  </si>
  <si>
    <t>G 14/7/14</t>
  </si>
  <si>
    <t>BCW/15/01679/FP</t>
  </si>
  <si>
    <t>dep 22/2/16</t>
  </si>
  <si>
    <t>14/0462</t>
  </si>
  <si>
    <t>Fernwood Farm,live/work unit  Rouncil Lane, Beausale, Warwick, CV8 1NN supercedes12.1186</t>
  </si>
  <si>
    <t xml:space="preserve">G 30/5/14 </t>
  </si>
  <si>
    <t>BC/13/00463/API</t>
  </si>
  <si>
    <t>14/0533</t>
  </si>
  <si>
    <t>16 Arlington Ave, Lspa</t>
  </si>
  <si>
    <t>Appeal 30/9/14</t>
  </si>
  <si>
    <t xml:space="preserve">BCW/14/1481/API </t>
  </si>
  <si>
    <t>21/9/16 roof on</t>
  </si>
  <si>
    <t>14/0617</t>
  </si>
  <si>
    <t>Brickyard Barn, Mallory Road Bishops Tachbrook c/ubarn to dwelling</t>
  </si>
  <si>
    <t>see also 15/2125</t>
  </si>
  <si>
    <t>permdev12/6/14</t>
  </si>
  <si>
    <t>14/0625</t>
  </si>
  <si>
    <t>2A Leam Terrace Lspa office to 1 dwelling</t>
  </si>
  <si>
    <t>permdev25/6/14</t>
  </si>
  <si>
    <t>HTPS</t>
  </si>
  <si>
    <t>14/0648</t>
  </si>
  <si>
    <t>36 Warwick Street, Leamington</t>
  </si>
  <si>
    <t>Change of use of existing second floor flat to form 3 residential flats</t>
  </si>
  <si>
    <t>BC/14/00423/FP</t>
  </si>
  <si>
    <t>14/0661</t>
  </si>
  <si>
    <t>Land at Lower Heathcote Farm, Harbury Lane, Warwick</t>
  </si>
  <si>
    <t>also15/1862 &amp; 15/1473</t>
  </si>
  <si>
    <t>G 19/9/14</t>
  </si>
  <si>
    <t>BC/14/0537/API for 1200</t>
  </si>
  <si>
    <t>site roads &amp; 1st houses started</t>
  </si>
  <si>
    <t>H23</t>
  </si>
  <si>
    <t>14/0689</t>
  </si>
  <si>
    <t>Land north of, Oakley Wood Road, Bishop's Tachbrook, CV33</t>
  </si>
  <si>
    <t>G22/8/14</t>
  </si>
  <si>
    <t>BCW/15/01655/FP</t>
  </si>
  <si>
    <t>H21</t>
  </si>
  <si>
    <t>14/0693</t>
  </si>
  <si>
    <t>Land West of Wellesbourne Road, Barford</t>
  </si>
  <si>
    <t>G16/9/14</t>
  </si>
  <si>
    <t>BC/14/00168/API</t>
  </si>
  <si>
    <t>to 5/10/16</t>
  </si>
  <si>
    <t>14/0713</t>
  </si>
  <si>
    <t>Mop Meadow Farm, Lapworth Street, Bushwood, Lowsonford, B95 5HJ</t>
  </si>
  <si>
    <t>G24/7/14 replacement</t>
  </si>
  <si>
    <t>BC/14/0575/BN</t>
  </si>
  <si>
    <t>14/0741</t>
  </si>
  <si>
    <t>7 Parade, Leamington Spa, CV32 4DG</t>
  </si>
  <si>
    <t>as 14/0782updates 11/0588</t>
  </si>
  <si>
    <t xml:space="preserve">G 10/7/14 </t>
  </si>
  <si>
    <t>H17</t>
  </si>
  <si>
    <t>14/0746</t>
  </si>
  <si>
    <t>Warwick Printing Theatre St. 37 flats</t>
  </si>
  <si>
    <t>2 added in 16/0498</t>
  </si>
  <si>
    <t>G19/9/14; 24/5/16</t>
  </si>
  <si>
    <t>14/0800</t>
  </si>
  <si>
    <t>51 Chapel Lane, Lapworth, Solihull, B94 6EU</t>
  </si>
  <si>
    <t>G 28/7/14</t>
  </si>
  <si>
    <t>BCw/15/00484/FP</t>
  </si>
  <si>
    <t>14/0811</t>
  </si>
  <si>
    <t>Old Vicarage, 36 High Street, Kenilworth</t>
  </si>
  <si>
    <t>G 16/10/14</t>
  </si>
  <si>
    <t>14/0834</t>
  </si>
  <si>
    <t>481 Tachbrook Road Whitnash 1 bungalow</t>
  </si>
  <si>
    <t>appeal 17/12/14</t>
  </si>
  <si>
    <t>BCW/15/01192/FP</t>
  </si>
  <si>
    <t>14/0887</t>
  </si>
  <si>
    <t>Land at  Vine Lane, Warwick on land adj to 19 Vine lane r/o 36-38 paradise street</t>
  </si>
  <si>
    <t>2 terrace(14/1625) and 2 semis</t>
  </si>
  <si>
    <t>G 5/8/14</t>
  </si>
  <si>
    <t>BCW/16/00577/API</t>
  </si>
  <si>
    <t>dep 22/4/16</t>
  </si>
  <si>
    <t>14/0905</t>
  </si>
  <si>
    <t>Land at Fetherston Court Tachbrook Road</t>
  </si>
  <si>
    <t>G 19/8/14</t>
  </si>
  <si>
    <t>BC/14/0508/FP</t>
  </si>
  <si>
    <t>14/0923</t>
  </si>
  <si>
    <t>The Paddock, Ashow road, Ashow</t>
  </si>
  <si>
    <t>G 2/9/14</t>
  </si>
  <si>
    <t>14/0941</t>
  </si>
  <si>
    <t>93A Warwick Road Kenilworth 1st &amp; 2nd fl offices to 2 dwellings</t>
  </si>
  <si>
    <t>perm dev 25/9/14</t>
  </si>
  <si>
    <t>BCW/15/00972/FP</t>
  </si>
  <si>
    <t>14/0958</t>
  </si>
  <si>
    <t>Abbotsford School, Bridge Street, Kenilworth, CV8 1BP</t>
  </si>
  <si>
    <t xml:space="preserve"> H01</t>
  </si>
  <si>
    <t>14/0967</t>
  </si>
  <si>
    <t>land north of Gallows Hill 425</t>
  </si>
  <si>
    <t>G 31/3/15</t>
  </si>
  <si>
    <t>14/1076</t>
  </si>
  <si>
    <t>Land between Myton Road, and Europa Way, Warwick</t>
  </si>
  <si>
    <t xml:space="preserve">15/0981 also applies to allow longer time periods </t>
  </si>
  <si>
    <t>G 5/12/14</t>
  </si>
  <si>
    <t>14/1149</t>
  </si>
  <si>
    <t>The Lodge trinity Street Lspa offices to single dwelling</t>
  </si>
  <si>
    <t>G 15/12/14</t>
  </si>
  <si>
    <t>BCW/15/00133/API</t>
  </si>
  <si>
    <t>14/1176</t>
  </si>
  <si>
    <t>19 regent St. Lspa office to 1 dwelling</t>
  </si>
  <si>
    <t>perm dev 20/11/14</t>
  </si>
  <si>
    <t>14/1263 13/1442 12/1424</t>
  </si>
  <si>
    <t>Folly barn Adj Bojangles Kites Nest Lane Beausale</t>
  </si>
  <si>
    <t>G18/11/14</t>
  </si>
  <si>
    <t>changed to a museum june 2016</t>
  </si>
  <si>
    <t>14/1305</t>
  </si>
  <si>
    <t>1 Trinity Mews, Priory Road Warwick offices to 3 residential units</t>
  </si>
  <si>
    <t>office to 3 dwellings (supereceded by change to museum)</t>
  </si>
  <si>
    <t>G 9/1/15</t>
  </si>
  <si>
    <t>14/1355</t>
  </si>
  <si>
    <t>166 Parade Leamington Spa  convert upper flooors to 8bed HMO+ retail GF( was 13/0012)</t>
  </si>
  <si>
    <t xml:space="preserve"> G 7/11/14</t>
  </si>
  <si>
    <t>BCW/15/01555/FP</t>
  </si>
  <si>
    <t>start28/07/2016</t>
  </si>
  <si>
    <t>14/1419</t>
  </si>
  <si>
    <t>175 Brunswick street Lspa</t>
  </si>
  <si>
    <t>1 3bed house</t>
  </si>
  <si>
    <t>G 21/11/14</t>
  </si>
  <si>
    <t>BCW/15/01239/FP</t>
  </si>
  <si>
    <t>dep 16/10/15</t>
  </si>
  <si>
    <t>14/1453</t>
  </si>
  <si>
    <t>134 Warwick road kenilworth</t>
  </si>
  <si>
    <t>convert house to shop 1 flat no effect.</t>
  </si>
  <si>
    <t>14/1473</t>
  </si>
  <si>
    <t>Old Drill Hall, Priory Road, Warwick</t>
  </si>
  <si>
    <t xml:space="preserve">c/u offices to 1 dwelling </t>
  </si>
  <si>
    <t>G 28/11/14</t>
  </si>
  <si>
    <t>H22</t>
  </si>
  <si>
    <t>14/1534</t>
  </si>
  <si>
    <t>Barford Garage wellesbourne Road Barford</t>
  </si>
  <si>
    <t>7 dwellings</t>
  </si>
  <si>
    <t>14/1569</t>
  </si>
  <si>
    <t>Mallards Reach, Barford Road, Barford</t>
  </si>
  <si>
    <t>G 4/3/15</t>
  </si>
  <si>
    <t>14/1578</t>
  </si>
  <si>
    <t>Lansdowne Crackley Lane Kenilworth</t>
  </si>
  <si>
    <t>14/1618</t>
  </si>
  <si>
    <t>Catesby Farm House, Lapworth Street, Lapworth refused 14/0671</t>
  </si>
  <si>
    <t>Barn conversion to house</t>
  </si>
  <si>
    <t>G app 13/2/16</t>
  </si>
  <si>
    <t>BCW/14/01330/API</t>
  </si>
  <si>
    <t>14/1667</t>
  </si>
  <si>
    <t>33 Oxford St LSpa</t>
  </si>
  <si>
    <t>1st floor off to 2bed flat</t>
  </si>
  <si>
    <t>G 26/1/15</t>
  </si>
  <si>
    <t>BCW/15/0520/FP</t>
  </si>
  <si>
    <t>14/1669</t>
  </si>
  <si>
    <t>Miles of Tiles, Alveston Place, Leamington</t>
  </si>
  <si>
    <t>G 28/1/15</t>
  </si>
  <si>
    <t>BCW/16/00286/FP</t>
  </si>
  <si>
    <t>14/1671</t>
  </si>
  <si>
    <t>35 Oxford Street Lspa</t>
  </si>
  <si>
    <t>3 2bed apts</t>
  </si>
  <si>
    <t>G15/1/15</t>
  </si>
  <si>
    <t>14/1678</t>
  </si>
  <si>
    <t>Hlii wootton Road, Hill Wootton</t>
  </si>
  <si>
    <t>G 4/2/15</t>
  </si>
  <si>
    <t>BCW/15/00703/FP</t>
  </si>
  <si>
    <t>14/1704</t>
  </si>
  <si>
    <t>Newbold Centre, Leicester Street, Leamington (14/1267 refused)</t>
  </si>
  <si>
    <t>31 dwellings waterloo HA</t>
  </si>
  <si>
    <t>G 5/2/15</t>
  </si>
  <si>
    <t>BCW/15/00283/FP</t>
  </si>
  <si>
    <t>14/1750</t>
  </si>
  <si>
    <t>90 warwick Road Kenilworth</t>
  </si>
  <si>
    <t>offceto 3 1bed flats</t>
  </si>
  <si>
    <t>G 6/2/15</t>
  </si>
  <si>
    <t>BCW/15/00304/API</t>
  </si>
  <si>
    <t>14/1753</t>
  </si>
  <si>
    <t xml:space="preserve">1, GOLDSMITH Avenue Warwick  1 3bed dwelling </t>
  </si>
  <si>
    <t>BC/14/00687/API</t>
  </si>
  <si>
    <t>14/1799</t>
  </si>
  <si>
    <t>93 Chessetts Wood Road, Lapworth 2 detached dwellings</t>
  </si>
  <si>
    <t>G 9/2/15</t>
  </si>
  <si>
    <t>BCW/15/00514/API</t>
  </si>
  <si>
    <t>14/1811</t>
  </si>
  <si>
    <t>14 charnwood way Lillington</t>
  </si>
  <si>
    <t>2 semis</t>
  </si>
  <si>
    <t>BCW/15/0400/API</t>
  </si>
  <si>
    <t>14/1877</t>
  </si>
  <si>
    <t>Security house Nelson Lane Warwick c/use to 10 dwellings</t>
  </si>
  <si>
    <t>15/0454 windows</t>
  </si>
  <si>
    <t>G13/3/15</t>
  </si>
  <si>
    <t>BCW/15/1257/BN &amp;BCW/15/1399/FP</t>
  </si>
  <si>
    <t>15/0056</t>
  </si>
  <si>
    <t>35, Lansdowne Crescent Lspa alter so that 2 flats become 4 flats</t>
  </si>
  <si>
    <t>G23/3/15</t>
  </si>
  <si>
    <t>BCW/15/00486/API</t>
  </si>
  <si>
    <t>15/0091</t>
  </si>
  <si>
    <t>29 Clemens Street, Leamington</t>
  </si>
  <si>
    <t>Conversion of existing 4 bedroom duplex flat into two 2 bedroom flats</t>
  </si>
  <si>
    <t>G 24/3/15</t>
  </si>
  <si>
    <t>15/0117</t>
  </si>
  <si>
    <t>Nexus House, 10 Coten End, Warwick</t>
  </si>
  <si>
    <t>G4/3/15</t>
  </si>
  <si>
    <t>BCW/16/00398/BN</t>
  </si>
  <si>
    <t>dep 21/3/16</t>
  </si>
  <si>
    <t>15/0156</t>
  </si>
  <si>
    <t>1 Coten End, Warwick</t>
  </si>
  <si>
    <t>c of use of 1st floor  to 2 flats</t>
  </si>
  <si>
    <t>G 27/2/15</t>
  </si>
  <si>
    <t>BCW/15/0398/API</t>
  </si>
  <si>
    <t>dep 25/03/2015</t>
  </si>
  <si>
    <t>15/0422</t>
  </si>
  <si>
    <t>62-64 West Street Warwick</t>
  </si>
  <si>
    <t>was 12/0457</t>
  </si>
  <si>
    <t>G 18/5/15</t>
  </si>
  <si>
    <t>BCW/15/00889/FP</t>
  </si>
  <si>
    <t>H10</t>
  </si>
  <si>
    <t>15/0905</t>
  </si>
  <si>
    <t>Land at  Station Approach Leamington Spa</t>
  </si>
  <si>
    <t>G 4/2/16</t>
  </si>
  <si>
    <t>total granted and completed</t>
  </si>
  <si>
    <t>list references</t>
  </si>
  <si>
    <t>WDC website file</t>
  </si>
  <si>
    <t>2._Monitoring_and_5YLS_14.xls - monitoring updates down to line 161</t>
  </si>
  <si>
    <t>2._Monitoring_and_5YLS_14.xls - new sites 1/4/2013 to 1/4/2014 line 161 to 250</t>
  </si>
  <si>
    <t>3._Five_YSH_April_to_Aug_14-1.xls</t>
  </si>
  <si>
    <t>interrogation of WDCplanning website by R Bullen</t>
  </si>
  <si>
    <t>interrogation of WDC building regulation website by R Bullen</t>
  </si>
  <si>
    <t xml:space="preserve">BISHOPS TACHBROOK PARISH COUNCIL </t>
  </si>
  <si>
    <t>REGISTER OF PLANNING APPROVALS THAT COUNT T0 2011-29 WDC LP</t>
  </si>
  <si>
    <t>NOT IN CSC</t>
  </si>
  <si>
    <t>IN CSC</t>
  </si>
  <si>
    <t>This table absorbs the Cumulative starts/completions tables from WDC CUMULATIVE START TABLES OF SEPTEMBER 2016</t>
  </si>
  <si>
    <t>Column B separates sites coming from sources other than CSC tables</t>
  </si>
  <si>
    <t>from WDC website</t>
  </si>
  <si>
    <t>Column A shows origin of each site. All sites have been checked against the WDC planning website.</t>
  </si>
  <si>
    <t>15/1704 is registered &amp; being negotiated for 13 apartments and 9 dwellings (july16 report) increase to 22 when granted</t>
  </si>
  <si>
    <t xml:space="preserve">This table separates sites that are in either the HSTP or HTS or both or not in either </t>
  </si>
  <si>
    <t>16/1034</t>
  </si>
  <si>
    <t>The Great Western, Coventry Road, Warwick,</t>
  </si>
  <si>
    <t>C of Use of Public House to residential by conversion into 5 apartments. Plus 4 Town Houses</t>
  </si>
  <si>
    <t>g 29/7/16</t>
  </si>
  <si>
    <t>16/1035</t>
  </si>
  <si>
    <t>Longacre, Harbury Lane, Warwick</t>
  </si>
  <si>
    <t>Outline application for up to 2 dwellings</t>
  </si>
  <si>
    <t>G 4/10/16</t>
  </si>
  <si>
    <t>16/1038</t>
  </si>
  <si>
    <t>Leamington Plant Hire, Wood Street, Leamington</t>
  </si>
  <si>
    <t>Change of use and extensions to existing building to provide 4no. three bedroom houses</t>
  </si>
  <si>
    <t>G 8/8/16</t>
  </si>
  <si>
    <t>16/1327</t>
  </si>
  <si>
    <t>1 Wellesbourne Road, Barford 2 changed to 2 nett 0</t>
  </si>
  <si>
    <t>Demolition of the existing property with a proposed replacement 2 bedroom dwelling, together with an additional 2 bedroom dwelling to the rea</t>
  </si>
  <si>
    <t>G 10/4/2012</t>
  </si>
  <si>
    <t>16/1196</t>
  </si>
  <si>
    <t>15 Golf Lane, Whitnash,</t>
  </si>
  <si>
    <t>1no. detached dwelling after demolition of garage</t>
  </si>
  <si>
    <t>G 6/10/16</t>
  </si>
  <si>
    <t>16/1165</t>
  </si>
  <si>
    <t>44 - 46 Parade, Leamington</t>
  </si>
  <si>
    <t>C of use of part of G &amp; 1st floor from shop to either a shop or a cafe / restaurant &amp; c of use of part of G &amp; 1st floor+ 2nd &amp; 3rd floors to residential as 5 no. flats</t>
  </si>
  <si>
    <t>G 19/8/16</t>
  </si>
  <si>
    <t>see 16/1136 registered for 6 flats</t>
  </si>
  <si>
    <t>16/1113</t>
  </si>
  <si>
    <t>26 Keytes Lane, Barford,</t>
  </si>
  <si>
    <t>Demolition of existing split level bungalow and the construction of 2 (link detached) 4 bedroom houses</t>
  </si>
  <si>
    <t>G 10/8/16</t>
  </si>
  <si>
    <t>G 16/10/13;  renewal 16/1203 G 19/8/16</t>
  </si>
  <si>
    <t>16/1344</t>
  </si>
  <si>
    <t>Rowington Grange, Mill Lane, Rowington</t>
  </si>
  <si>
    <t>Prior App proposed c of use of agricultural building to a house.</t>
  </si>
  <si>
    <t>pa not required G 6/9/16</t>
  </si>
  <si>
    <t>4 Cromer Road, Lillington</t>
  </si>
  <si>
    <t>extension to give 3 flats to replace existing 1st floor flat</t>
  </si>
  <si>
    <t>G 5/9/16</t>
  </si>
  <si>
    <t>16/1645</t>
  </si>
  <si>
    <t>Leam Lodge Farm, Eathorpe Fields Road, Hunningham, Leamington</t>
  </si>
  <si>
    <t>Prior Approval to change of use of Agricultural Buildings to 2 dwelling houses ( Class C3)</t>
  </si>
  <si>
    <t>perm dev 14/9/16</t>
  </si>
  <si>
    <t>16/1362 Application for prior approval for building operations to convert the building to a dwellinghouse :see also W/14/1185 &amp; W/14/1644</t>
  </si>
  <si>
    <t>regs not found</t>
  </si>
  <si>
    <t>open before 18/10/16</t>
  </si>
  <si>
    <t>App no.</t>
  </si>
  <si>
    <t>address</t>
  </si>
  <si>
    <t>Dwellings</t>
  </si>
  <si>
    <t>980166</t>
  </si>
  <si>
    <t>South Sydenham</t>
  </si>
  <si>
    <t>Chesterton Drive</t>
  </si>
  <si>
    <t>20021636</t>
  </si>
  <si>
    <t>Hill Farm</t>
  </si>
  <si>
    <t>Offchurch Road</t>
  </si>
  <si>
    <t>2010/0160</t>
  </si>
  <si>
    <t>Benfords</t>
  </si>
  <si>
    <t>Cape Road</t>
  </si>
  <si>
    <t>20042170</t>
  </si>
  <si>
    <t>940208</t>
  </si>
  <si>
    <t>Village Farm</t>
  </si>
  <si>
    <t/>
  </si>
  <si>
    <t>990532</t>
  </si>
  <si>
    <t>26</t>
  </si>
  <si>
    <t>Guys Nursing Home</t>
  </si>
  <si>
    <t>Warwick New Road</t>
  </si>
  <si>
    <t>20090183</t>
  </si>
  <si>
    <t>Land adj. 3</t>
  </si>
  <si>
    <t>Adj 3</t>
  </si>
  <si>
    <t>Cross Street</t>
  </si>
  <si>
    <t>20111127</t>
  </si>
  <si>
    <t xml:space="preserve">   </t>
  </si>
  <si>
    <t>Land at Station Approach</t>
  </si>
  <si>
    <t>Station Approach</t>
  </si>
  <si>
    <t>20150905</t>
  </si>
  <si>
    <t>20091341</t>
  </si>
  <si>
    <t>Adj to 122</t>
  </si>
  <si>
    <t>Adj 122, The Gables</t>
  </si>
  <si>
    <t>Rouncil Lane</t>
  </si>
  <si>
    <t>20120909</t>
  </si>
  <si>
    <t>20100940</t>
  </si>
  <si>
    <t>Rouncil Farm</t>
  </si>
  <si>
    <t>20060912</t>
  </si>
  <si>
    <t>Gogbrook Farm</t>
  </si>
  <si>
    <t>Phase 7 Affordable</t>
  </si>
  <si>
    <t>off Verden Avenue</t>
  </si>
  <si>
    <t>Phase 7 Market</t>
  </si>
  <si>
    <t>20061096</t>
  </si>
  <si>
    <t>Local Centre</t>
  </si>
  <si>
    <t>20061767</t>
  </si>
  <si>
    <t>Phase 8 Market</t>
  </si>
  <si>
    <t>Phase 8 Affordable</t>
  </si>
  <si>
    <t>20070232</t>
  </si>
  <si>
    <t>Area 2</t>
  </si>
  <si>
    <t>20090142</t>
  </si>
  <si>
    <t>Phase 9 Market</t>
  </si>
  <si>
    <t>20091042</t>
  </si>
  <si>
    <t>Phase 9</t>
  </si>
  <si>
    <t>Phase 9 Affordable</t>
  </si>
  <si>
    <t>20110074</t>
  </si>
  <si>
    <t>Area 3 (WCC) Affordable</t>
  </si>
  <si>
    <t>Area 3 (WCC) Market</t>
  </si>
  <si>
    <t>20121370</t>
  </si>
  <si>
    <t>Academy Drive</t>
  </si>
  <si>
    <t>Academy Drive Market</t>
  </si>
  <si>
    <t>20131325</t>
  </si>
  <si>
    <t>Adj Aylesford School Affordable</t>
  </si>
  <si>
    <t>Adj Aylesford School</t>
  </si>
  <si>
    <t>Adj Aylesford School Market</t>
  </si>
  <si>
    <t>20031096</t>
  </si>
  <si>
    <t>56</t>
  </si>
  <si>
    <t>Russell Terrace</t>
  </si>
  <si>
    <t>20031260</t>
  </si>
  <si>
    <t>N &amp; NW part</t>
  </si>
  <si>
    <t>N &amp; NW Part</t>
  </si>
  <si>
    <t>Talisman Square</t>
  </si>
  <si>
    <t>20101237</t>
  </si>
  <si>
    <t>51</t>
  </si>
  <si>
    <t>Hill Street</t>
  </si>
  <si>
    <t>20041476</t>
  </si>
  <si>
    <t>Church Farm</t>
  </si>
  <si>
    <t>20041744</t>
  </si>
  <si>
    <t>Lower Fosse Farm</t>
  </si>
  <si>
    <t>Fosse Way</t>
  </si>
  <si>
    <t>20020956</t>
  </si>
  <si>
    <t>Leam Terrace</t>
  </si>
  <si>
    <t>completed before 1/4/11</t>
  </si>
  <si>
    <t>20021631</t>
  </si>
  <si>
    <t>19</t>
  </si>
  <si>
    <t>Church Street</t>
  </si>
  <si>
    <t>20030577</t>
  </si>
  <si>
    <t>14-20</t>
  </si>
  <si>
    <t>The Parade</t>
  </si>
  <si>
    <t>20080737</t>
  </si>
  <si>
    <t>Adj. 28 &amp; 30</t>
  </si>
  <si>
    <t>Adj 28 &amp; 30</t>
  </si>
  <si>
    <t>Waterloo Street</t>
  </si>
  <si>
    <t>20051258</t>
  </si>
  <si>
    <t>Potterton, Portobello Works</t>
  </si>
  <si>
    <t>Pottertons Affordable</t>
  </si>
  <si>
    <t>Emscote Road</t>
  </si>
  <si>
    <t>Portobello Way</t>
  </si>
  <si>
    <t>20111238</t>
  </si>
  <si>
    <t>Portobello Development</t>
  </si>
  <si>
    <t>20091213</t>
  </si>
  <si>
    <t>R/O 25</t>
  </si>
  <si>
    <t>R/O25</t>
  </si>
  <si>
    <t>Beauchamp Avenue</t>
  </si>
  <si>
    <t>no regs record presume stalled</t>
  </si>
  <si>
    <t>20041839</t>
  </si>
  <si>
    <t>3</t>
  </si>
  <si>
    <t>Clarendon Crescent</t>
  </si>
  <si>
    <t>20120497</t>
  </si>
  <si>
    <t>36</t>
  </si>
  <si>
    <t>Lee Road</t>
  </si>
  <si>
    <t>completed 06/08/04</t>
  </si>
  <si>
    <t>20030968</t>
  </si>
  <si>
    <t>Fosse Wharf Farm</t>
  </si>
  <si>
    <t>Fosse way</t>
  </si>
  <si>
    <t>20051282</t>
  </si>
  <si>
    <t>Old Bank Chambers</t>
  </si>
  <si>
    <t>Old bank chambers</t>
  </si>
  <si>
    <t>Coten End</t>
  </si>
  <si>
    <t>20 coten end</t>
  </si>
  <si>
    <t>20051071</t>
  </si>
  <si>
    <t>The Oak Inn</t>
  </si>
  <si>
    <t>Radford Road</t>
  </si>
  <si>
    <t>changed to sainsurys local store</t>
  </si>
  <si>
    <t>20051135</t>
  </si>
  <si>
    <t>78</t>
  </si>
  <si>
    <t>Haddon Road</t>
  </si>
  <si>
    <t>20052082</t>
  </si>
  <si>
    <t>Kenilworth House</t>
  </si>
  <si>
    <t>Kenilworth Road</t>
  </si>
  <si>
    <t>40 completed before 1/4/11</t>
  </si>
  <si>
    <t>20070860</t>
  </si>
  <si>
    <t>Warwick Printers</t>
  </si>
  <si>
    <t>Theatre Street</t>
  </si>
  <si>
    <t>20111239</t>
  </si>
  <si>
    <t>now 39</t>
  </si>
  <si>
    <t>20051446</t>
  </si>
  <si>
    <t>Park Farm Barns</t>
  </si>
  <si>
    <t>Stareton</t>
  </si>
  <si>
    <t>20110320</t>
  </si>
  <si>
    <t>73</t>
  </si>
  <si>
    <t>Warwick Street</t>
  </si>
  <si>
    <t>20110646</t>
  </si>
  <si>
    <t>Adj 135</t>
  </si>
  <si>
    <t>Warwick Road</t>
  </si>
  <si>
    <t>20111618</t>
  </si>
  <si>
    <t>20091388</t>
  </si>
  <si>
    <t>Nunnery Coppice</t>
  </si>
  <si>
    <t>Rising Lane</t>
  </si>
  <si>
    <t>20060506</t>
  </si>
  <si>
    <t>Wiggerland Wood Farm</t>
  </si>
  <si>
    <t>Banbury Road</t>
  </si>
  <si>
    <t>20071786</t>
  </si>
  <si>
    <t>Mallard's Reach</t>
  </si>
  <si>
    <t>High Street</t>
  </si>
  <si>
    <t>20080940</t>
  </si>
  <si>
    <t>2</t>
  </si>
  <si>
    <t>Gerrard Street</t>
  </si>
  <si>
    <t>appeal refused</t>
  </si>
  <si>
    <t>20060739</t>
  </si>
  <si>
    <t>4</t>
  </si>
  <si>
    <t>Grove Street</t>
  </si>
  <si>
    <t>20071992</t>
  </si>
  <si>
    <t>116</t>
  </si>
  <si>
    <t>116 Lillington Road</t>
  </si>
  <si>
    <t>Lillington Road</t>
  </si>
  <si>
    <t>20051109</t>
  </si>
  <si>
    <t>131 - 135</t>
  </si>
  <si>
    <t>131 -135 Warwick Road</t>
  </si>
  <si>
    <t>20111306</t>
  </si>
  <si>
    <t>52</t>
  </si>
  <si>
    <t>Chapel Lane</t>
  </si>
  <si>
    <t>20121060</t>
  </si>
  <si>
    <t>20071521</t>
  </si>
  <si>
    <t>39</t>
  </si>
  <si>
    <t>Clarendon Square</t>
  </si>
  <si>
    <t>20121409</t>
  </si>
  <si>
    <t>20091299</t>
  </si>
  <si>
    <t>5-7</t>
  </si>
  <si>
    <t>Inchbrook Lane</t>
  </si>
  <si>
    <t>InchbrookRoad</t>
  </si>
  <si>
    <t>2011/1019</t>
  </si>
  <si>
    <t>Oak Tree House</t>
  </si>
  <si>
    <t>Oak Tree Court</t>
  </si>
  <si>
    <t>20101416</t>
  </si>
  <si>
    <t>146</t>
  </si>
  <si>
    <t>Myton Road</t>
  </si>
  <si>
    <t>20052081</t>
  </si>
  <si>
    <t>Dairy House</t>
  </si>
  <si>
    <t>20120597</t>
  </si>
  <si>
    <t>20081717</t>
  </si>
  <si>
    <t>2-24</t>
  </si>
  <si>
    <t>Kenilworth Street</t>
  </si>
  <si>
    <t>20081438</t>
  </si>
  <si>
    <t>16</t>
  </si>
  <si>
    <t>Wise Street</t>
  </si>
  <si>
    <t>20080878</t>
  </si>
  <si>
    <t>14</t>
  </si>
  <si>
    <t>20081208</t>
  </si>
  <si>
    <t>4A</t>
  </si>
  <si>
    <t>Wise Terrace</t>
  </si>
  <si>
    <t>20080171</t>
  </si>
  <si>
    <t>Gaydon House</t>
  </si>
  <si>
    <t>Badger Lane</t>
  </si>
  <si>
    <t>20101429</t>
  </si>
  <si>
    <t>Land off</t>
  </si>
  <si>
    <t>Lands off</t>
  </si>
  <si>
    <t>Queens Square</t>
  </si>
  <si>
    <t>20070327</t>
  </si>
  <si>
    <t>22</t>
  </si>
  <si>
    <t>completed 16/12/08</t>
  </si>
  <si>
    <t>20080071</t>
  </si>
  <si>
    <t>Asps Farm</t>
  </si>
  <si>
    <t>20110775</t>
  </si>
  <si>
    <t>Purbrook</t>
  </si>
  <si>
    <t>Five Ways Road</t>
  </si>
  <si>
    <t>20110539</t>
  </si>
  <si>
    <t>Shrewley Farm</t>
  </si>
  <si>
    <t>Old Warwick Road</t>
  </si>
  <si>
    <t>holiday dwellings</t>
  </si>
  <si>
    <t>20081001</t>
  </si>
  <si>
    <t>Brook Furlong Farm</t>
  </si>
  <si>
    <t>Back Lane</t>
  </si>
  <si>
    <t>20090809</t>
  </si>
  <si>
    <t>Tolgate House and Bungalow</t>
  </si>
  <si>
    <t>20121221</t>
  </si>
  <si>
    <t>Tollgate House &amp; The Bungalow</t>
  </si>
  <si>
    <t>20110315</t>
  </si>
  <si>
    <t>The Little White House</t>
  </si>
  <si>
    <t>20080924</t>
  </si>
  <si>
    <t>Binswood Hall</t>
  </si>
  <si>
    <t>Binswood Avenue</t>
  </si>
  <si>
    <t>20080299</t>
  </si>
  <si>
    <t>The Cottage</t>
  </si>
  <si>
    <t>Lapworth Street</t>
  </si>
  <si>
    <t>20101099</t>
  </si>
  <si>
    <t>Willow House</t>
  </si>
  <si>
    <t>Cheswood Grange</t>
  </si>
  <si>
    <t>Chessetts Wood Road</t>
  </si>
  <si>
    <t>20080661</t>
  </si>
  <si>
    <t>Mulberry Cottage</t>
  </si>
  <si>
    <t>holiday dwelling</t>
  </si>
  <si>
    <t>20090680</t>
  </si>
  <si>
    <t>5A</t>
  </si>
  <si>
    <t>Avon Close</t>
  </si>
  <si>
    <t>20081448</t>
  </si>
  <si>
    <t>Sherbourne Farm</t>
  </si>
  <si>
    <t>Sherbourne Hill</t>
  </si>
  <si>
    <t>20100056</t>
  </si>
  <si>
    <t>2A</t>
  </si>
  <si>
    <t>Moorlands Close</t>
  </si>
  <si>
    <t>no regs; out of date</t>
  </si>
  <si>
    <t>20091188</t>
  </si>
  <si>
    <t>R/O 207</t>
  </si>
  <si>
    <t>Rugby Road</t>
  </si>
  <si>
    <t>20121382</t>
  </si>
  <si>
    <t>20090472</t>
  </si>
  <si>
    <t>1</t>
  </si>
  <si>
    <t>Barrow Road</t>
  </si>
  <si>
    <t>20120383</t>
  </si>
  <si>
    <t>20090171</t>
  </si>
  <si>
    <t>The Woodards</t>
  </si>
  <si>
    <t>Mousley End</t>
  </si>
  <si>
    <t>20091387</t>
  </si>
  <si>
    <t>114</t>
  </si>
  <si>
    <t>Leicester Lane</t>
  </si>
  <si>
    <t>20091068</t>
  </si>
  <si>
    <t>R/O 96</t>
  </si>
  <si>
    <t>Cubbington Road</t>
  </si>
  <si>
    <t>20091036</t>
  </si>
  <si>
    <t>10</t>
  </si>
  <si>
    <t>20091139</t>
  </si>
  <si>
    <t>57</t>
  </si>
  <si>
    <t>Crompton Street</t>
  </si>
  <si>
    <t>20091102</t>
  </si>
  <si>
    <t>80</t>
  </si>
  <si>
    <t>20091030</t>
  </si>
  <si>
    <t>90</t>
  </si>
  <si>
    <t>completed 12/4/2010</t>
  </si>
  <si>
    <t>20090736</t>
  </si>
  <si>
    <t>76</t>
  </si>
  <si>
    <t>20091361</t>
  </si>
  <si>
    <t>Hollyhurst, 47</t>
  </si>
  <si>
    <t>Hollyhurst</t>
  </si>
  <si>
    <t>Priory Road</t>
  </si>
  <si>
    <t>20090827</t>
  </si>
  <si>
    <t>Moss Grove</t>
  </si>
  <si>
    <t>20091502</t>
  </si>
  <si>
    <t>Roseland Road</t>
  </si>
  <si>
    <t>20130314</t>
  </si>
  <si>
    <t>20090830</t>
  </si>
  <si>
    <t>188</t>
  </si>
  <si>
    <t>c of use office to residentail no record of when it completed</t>
  </si>
  <si>
    <t>20100096</t>
  </si>
  <si>
    <t>33</t>
  </si>
  <si>
    <t>Shakespeare Avenue</t>
  </si>
  <si>
    <t>20091024</t>
  </si>
  <si>
    <t>17</t>
  </si>
  <si>
    <t>20091111</t>
  </si>
  <si>
    <t>13</t>
  </si>
  <si>
    <t>Park Street</t>
  </si>
  <si>
    <t>20090534</t>
  </si>
  <si>
    <t>12</t>
  </si>
  <si>
    <t>Willes Road</t>
  </si>
  <si>
    <t>20090136</t>
  </si>
  <si>
    <t>9-11</t>
  </si>
  <si>
    <t>20091062</t>
  </si>
  <si>
    <t>Newbold Street</t>
  </si>
  <si>
    <t>completed 31/8/2010</t>
  </si>
  <si>
    <t>20090276</t>
  </si>
  <si>
    <t>Adj 37</t>
  </si>
  <si>
    <t>Elizabeth Road</t>
  </si>
  <si>
    <t>20090523</t>
  </si>
  <si>
    <t>Mill Road</t>
  </si>
  <si>
    <t>20091232</t>
  </si>
  <si>
    <t>6</t>
  </si>
  <si>
    <t>Whitnash Road</t>
  </si>
  <si>
    <t>20080481</t>
  </si>
  <si>
    <t>R/O 427</t>
  </si>
  <si>
    <t>R/O 427 - 433</t>
  </si>
  <si>
    <t>Tachbrook Road</t>
  </si>
  <si>
    <t>20090555</t>
  </si>
  <si>
    <t>20100107</t>
  </si>
  <si>
    <t>20100627</t>
  </si>
  <si>
    <t>The Fosse</t>
  </si>
  <si>
    <t>20091332</t>
  </si>
  <si>
    <t>Clemens Street</t>
  </si>
  <si>
    <t>20100082</t>
  </si>
  <si>
    <t>Union Court</t>
  </si>
  <si>
    <t>Ranelagh Terrace</t>
  </si>
  <si>
    <t>20101358</t>
  </si>
  <si>
    <t>2 Portland Street</t>
  </si>
  <si>
    <t>Portland Street</t>
  </si>
  <si>
    <t>20101021</t>
  </si>
  <si>
    <t>107</t>
  </si>
  <si>
    <t>20101641</t>
  </si>
  <si>
    <t>18</t>
  </si>
  <si>
    <t>Cloister Way</t>
  </si>
  <si>
    <t>20100186</t>
  </si>
  <si>
    <t>71</t>
  </si>
  <si>
    <t>Clarendon Street</t>
  </si>
  <si>
    <t>20100229</t>
  </si>
  <si>
    <t>Rotherfield Close</t>
  </si>
  <si>
    <t>20091278</t>
  </si>
  <si>
    <t>Adj 71</t>
  </si>
  <si>
    <t>Northumberland Road</t>
  </si>
  <si>
    <t>20130155</t>
  </si>
  <si>
    <t>20100241</t>
  </si>
  <si>
    <t>23-25</t>
  </si>
  <si>
    <t>Newbold Terrace</t>
  </si>
  <si>
    <t>20100975</t>
  </si>
  <si>
    <t>46-48</t>
  </si>
  <si>
    <t>46 - 48</t>
  </si>
  <si>
    <t>Bedford Street</t>
  </si>
  <si>
    <t>20101644</t>
  </si>
  <si>
    <t>20091292</t>
  </si>
  <si>
    <t>21</t>
  </si>
  <si>
    <t>Oxford Street</t>
  </si>
  <si>
    <t>20100530</t>
  </si>
  <si>
    <t>R/O</t>
  </si>
  <si>
    <t>R/O Cherry Street</t>
  </si>
  <si>
    <t>Cherry Street</t>
  </si>
  <si>
    <t>20130659</t>
  </si>
  <si>
    <t>20100676</t>
  </si>
  <si>
    <t>Eastgate</t>
  </si>
  <si>
    <t>The Butts</t>
  </si>
  <si>
    <t>20101664</t>
  </si>
  <si>
    <t>Garage, R/O6</t>
  </si>
  <si>
    <t>Gulistan Road Garage</t>
  </si>
  <si>
    <t>Bertie Terrace</t>
  </si>
  <si>
    <t>20110867</t>
  </si>
  <si>
    <t>141</t>
  </si>
  <si>
    <t>Cromwell Lane</t>
  </si>
  <si>
    <t>20100052</t>
  </si>
  <si>
    <t>217A</t>
  </si>
  <si>
    <t>20100440</t>
  </si>
  <si>
    <t>Kenilworth Fireman's Club</t>
  </si>
  <si>
    <t>Fireman's Club</t>
  </si>
  <si>
    <t>The Blundells</t>
  </si>
  <si>
    <t>20110352</t>
  </si>
  <si>
    <t>Woodside Farm</t>
  </si>
  <si>
    <t>Haseley Knob</t>
  </si>
  <si>
    <t>20100638</t>
  </si>
  <si>
    <t>Lower Rookery</t>
  </si>
  <si>
    <t>Rookery Lane</t>
  </si>
  <si>
    <t>20130031</t>
  </si>
  <si>
    <t>20100565</t>
  </si>
  <si>
    <t>Uplands Farm</t>
  </si>
  <si>
    <t>Preston Road</t>
  </si>
  <si>
    <t>20110308</t>
  </si>
  <si>
    <t>The Rising</t>
  </si>
  <si>
    <t>20100696</t>
  </si>
  <si>
    <t>1 Church Street</t>
  </si>
  <si>
    <t>20100965</t>
  </si>
  <si>
    <t>Cherrytrees</t>
  </si>
  <si>
    <t>Canada Lane</t>
  </si>
  <si>
    <t>20101504</t>
  </si>
  <si>
    <t>Chestnut Cottage</t>
  </si>
  <si>
    <t>20101250</t>
  </si>
  <si>
    <t>Former North Leamington School</t>
  </si>
  <si>
    <t>North Leamington School Affordable</t>
  </si>
  <si>
    <t>Park Road</t>
  </si>
  <si>
    <t>North Leamington School Market</t>
  </si>
  <si>
    <t>20100748</t>
  </si>
  <si>
    <t>Edmonscote Manor</t>
  </si>
  <si>
    <t>Edmonscote Manor Affordable</t>
  </si>
  <si>
    <t>Edmonscote Manor Market</t>
  </si>
  <si>
    <t>20100920</t>
  </si>
  <si>
    <t>20100976</t>
  </si>
  <si>
    <t>Guys Cliffe Road</t>
  </si>
  <si>
    <t>2012/0520</t>
  </si>
  <si>
    <t>20110571</t>
  </si>
  <si>
    <t>Post Office Building</t>
  </si>
  <si>
    <t>Old Square</t>
  </si>
  <si>
    <t>20101658</t>
  </si>
  <si>
    <t>Thornbank Centre, 6</t>
  </si>
  <si>
    <t>Thornbank Centre</t>
  </si>
  <si>
    <t>20110786</t>
  </si>
  <si>
    <t>91/ 91A</t>
  </si>
  <si>
    <t>91/91A</t>
  </si>
  <si>
    <t>20100878</t>
  </si>
  <si>
    <t>Ashley House, 1</t>
  </si>
  <si>
    <t>Ashley House</t>
  </si>
  <si>
    <t>School Lane</t>
  </si>
  <si>
    <t>20100942</t>
  </si>
  <si>
    <t>131 -137</t>
  </si>
  <si>
    <t>131-137</t>
  </si>
  <si>
    <t>Regent Street</t>
  </si>
  <si>
    <t>20111624</t>
  </si>
  <si>
    <t>20100109</t>
  </si>
  <si>
    <t>completed 28/3/11</t>
  </si>
  <si>
    <t>20101044</t>
  </si>
  <si>
    <t>25</t>
  </si>
  <si>
    <t>Clemens</t>
  </si>
  <si>
    <t>20111117</t>
  </si>
  <si>
    <t>Garages</t>
  </si>
  <si>
    <t>Garage Court</t>
  </si>
  <si>
    <t>Holly Street</t>
  </si>
  <si>
    <t>20110152</t>
  </si>
  <si>
    <t>Bath Street</t>
  </si>
  <si>
    <t>20110538</t>
  </si>
  <si>
    <t>77</t>
  </si>
  <si>
    <t>20110294</t>
  </si>
  <si>
    <t>110A</t>
  </si>
  <si>
    <t>New Street</t>
  </si>
  <si>
    <t>20110158</t>
  </si>
  <si>
    <t>Buckland Lodge Hotel, 35</t>
  </si>
  <si>
    <t>Buckland Lodge Hotel</t>
  </si>
  <si>
    <t>Avenue Road</t>
  </si>
  <si>
    <t>20141749</t>
  </si>
  <si>
    <t>Buckland Lodge Hotel, 35 Avenue Road, Leamington</t>
  </si>
  <si>
    <t>20110122</t>
  </si>
  <si>
    <t>Victoria Chambers, 132-136</t>
  </si>
  <si>
    <t>Victoria Chambers</t>
  </si>
  <si>
    <t>20110179</t>
  </si>
  <si>
    <t>The Commonwealth Club, 3</t>
  </si>
  <si>
    <t>20110192</t>
  </si>
  <si>
    <t>Flat 1, 61</t>
  </si>
  <si>
    <t>20110588</t>
  </si>
  <si>
    <t>7</t>
  </si>
  <si>
    <t>no regs report</t>
  </si>
  <si>
    <t>2010/1662</t>
  </si>
  <si>
    <t>Dormer Place</t>
  </si>
  <si>
    <t>20101662</t>
  </si>
  <si>
    <t>20090251</t>
  </si>
  <si>
    <t>5-6</t>
  </si>
  <si>
    <t>Milverton Crescent West</t>
  </si>
  <si>
    <t>20101108</t>
  </si>
  <si>
    <t>Adj 29</t>
  </si>
  <si>
    <t>Eagle Street</t>
  </si>
  <si>
    <t>20110515</t>
  </si>
  <si>
    <t>Avon Court</t>
  </si>
  <si>
    <t>All Saints Road</t>
  </si>
  <si>
    <t>20110212</t>
  </si>
  <si>
    <t>Avon Tavern</t>
  </si>
  <si>
    <t>Pickard Street</t>
  </si>
  <si>
    <t>20110988</t>
  </si>
  <si>
    <t>Emscote Mill</t>
  </si>
  <si>
    <t>Wharf Street</t>
  </si>
  <si>
    <t>20111032</t>
  </si>
  <si>
    <t>Warwick School</t>
  </si>
  <si>
    <t>20110184</t>
  </si>
  <si>
    <t>9</t>
  </si>
  <si>
    <t>Market Place</t>
  </si>
  <si>
    <t>20111023</t>
  </si>
  <si>
    <t>Westham House</t>
  </si>
  <si>
    <t>Westham Lane</t>
  </si>
  <si>
    <t>Data confused. Doubtful that any extra dwellings were formed. Dwgs show original had 8 flats (3 on GF, 5 on 1st F) +main house. Proposed was 6 flats on GF &amp; 1st flr plan not available, but might give up to 6 more.PS says no increase. Try website again later.</t>
  </si>
  <si>
    <t>20101162</t>
  </si>
  <si>
    <t>Coten House, 59-63</t>
  </si>
  <si>
    <t>Coten House</t>
  </si>
  <si>
    <t>20110055</t>
  </si>
  <si>
    <t>R/O 51</t>
  </si>
  <si>
    <t>This is 2A cherry street</t>
  </si>
  <si>
    <t>20110054</t>
  </si>
  <si>
    <t>R/O 40</t>
  </si>
  <si>
    <t>20120299</t>
  </si>
  <si>
    <t>20110875</t>
  </si>
  <si>
    <t>Rouncil Road</t>
  </si>
  <si>
    <t>20110116</t>
  </si>
  <si>
    <t>34 - 40</t>
  </si>
  <si>
    <t>20140238</t>
  </si>
  <si>
    <t>34 - 40 Warwick Road</t>
  </si>
  <si>
    <t>20110603</t>
  </si>
  <si>
    <t>20110627</t>
  </si>
  <si>
    <t>124</t>
  </si>
  <si>
    <t>Parkwood</t>
  </si>
  <si>
    <t>20110846</t>
  </si>
  <si>
    <t>63A</t>
  </si>
  <si>
    <t>Common Lane</t>
  </si>
  <si>
    <t>20100647</t>
  </si>
  <si>
    <t>119</t>
  </si>
  <si>
    <t>Warwick Lane</t>
  </si>
  <si>
    <t>WarwickRoad</t>
  </si>
  <si>
    <t>permission expired</t>
  </si>
  <si>
    <t>20110945</t>
  </si>
  <si>
    <t>15</t>
  </si>
  <si>
    <t>20110978</t>
  </si>
  <si>
    <t>Rose Cottage &amp; Quince Cottage</t>
  </si>
  <si>
    <t>Barracks Lane</t>
  </si>
  <si>
    <t>superceded by scheme to keep cottages and extend quince. They would have been relaceemnt anyway</t>
  </si>
  <si>
    <t>20101052</t>
  </si>
  <si>
    <t>Hatton Oaks</t>
  </si>
  <si>
    <t>Hatton Oaks, Former Piggery</t>
  </si>
  <si>
    <t>Brownlow Green</t>
  </si>
  <si>
    <t>completed to give 13 dwellings</t>
  </si>
  <si>
    <t>20110030</t>
  </si>
  <si>
    <t>Fairfield</t>
  </si>
  <si>
    <t>20110742</t>
  </si>
  <si>
    <t>Adj Old School Hall</t>
  </si>
  <si>
    <t>Church Hill</t>
  </si>
  <si>
    <t>20130095</t>
  </si>
  <si>
    <t>20111254</t>
  </si>
  <si>
    <t>Stable Block (Bldg No 119)</t>
  </si>
  <si>
    <t>Stoneleigh Park</t>
  </si>
  <si>
    <t>20111452</t>
  </si>
  <si>
    <t>Shrewley Common</t>
  </si>
  <si>
    <t>20110433</t>
  </si>
  <si>
    <t>St Hild</t>
  </si>
  <si>
    <t>Snitterfield Lane</t>
  </si>
  <si>
    <t>20110302</t>
  </si>
  <si>
    <t>The Spinney</t>
  </si>
  <si>
    <t>20110249</t>
  </si>
  <si>
    <t>The Haven</t>
  </si>
  <si>
    <t>replacement completed sept 2012</t>
  </si>
  <si>
    <t>20100245</t>
  </si>
  <si>
    <t>Oaklands Farm</t>
  </si>
  <si>
    <t>Birmingham Road</t>
  </si>
  <si>
    <t>20140474</t>
  </si>
  <si>
    <t>Oaklands Farm, 357 Birmingham Road, Budbrooke</t>
  </si>
  <si>
    <t>20101565</t>
  </si>
  <si>
    <t>Fieldgate</t>
  </si>
  <si>
    <t>20101661</t>
  </si>
  <si>
    <t>Former Filling Station</t>
  </si>
  <si>
    <t>Coventry Road</t>
  </si>
  <si>
    <t>20101651</t>
  </si>
  <si>
    <t>Hollyfast, 5</t>
  </si>
  <si>
    <t>Hollyfast</t>
  </si>
  <si>
    <t>Purlieu Lane</t>
  </si>
  <si>
    <t>20071120</t>
  </si>
  <si>
    <t>University of Warwick</t>
  </si>
  <si>
    <t>Gibbet Hill Road</t>
  </si>
  <si>
    <t>20110098</t>
  </si>
  <si>
    <t>20100097</t>
  </si>
  <si>
    <t>118-120</t>
  </si>
  <si>
    <t>118 -120</t>
  </si>
  <si>
    <t>20101370</t>
  </si>
  <si>
    <t>13-17</t>
  </si>
  <si>
    <t>13 - 17</t>
  </si>
  <si>
    <t>20070912</t>
  </si>
  <si>
    <t>Station House</t>
  </si>
  <si>
    <t>20101288</t>
  </si>
  <si>
    <t>Wilton House</t>
  </si>
  <si>
    <t>Southbank Road</t>
  </si>
  <si>
    <t>20120138</t>
  </si>
  <si>
    <t>Haseley Business Centre</t>
  </si>
  <si>
    <t>Haseley Manor</t>
  </si>
  <si>
    <t>20120892</t>
  </si>
  <si>
    <t>Queensway</t>
  </si>
  <si>
    <t>20121004</t>
  </si>
  <si>
    <t>York Road Centre</t>
  </si>
  <si>
    <t>2013/0809</t>
  </si>
  <si>
    <t>York Road Centre (Gallery)</t>
  </si>
  <si>
    <t>20121026</t>
  </si>
  <si>
    <t>Kingsway Community Centre</t>
  </si>
  <si>
    <t>Edinburgh Crescent</t>
  </si>
  <si>
    <t>20091536</t>
  </si>
  <si>
    <t>Aylesford House, 70-72</t>
  </si>
  <si>
    <t>Aylesford House</t>
  </si>
  <si>
    <t>20100014</t>
  </si>
  <si>
    <t>Manor House Farm</t>
  </si>
  <si>
    <t>Manor House farm</t>
  </si>
  <si>
    <t>Wasperton Road</t>
  </si>
  <si>
    <t>20100132</t>
  </si>
  <si>
    <t>Southborough Terrace</t>
  </si>
  <si>
    <t>20100444</t>
  </si>
  <si>
    <t>8</t>
  </si>
  <si>
    <t>Station Road</t>
  </si>
  <si>
    <t>approved existing use can be continued on 16/6/2010. Not countable</t>
  </si>
  <si>
    <t>20110804</t>
  </si>
  <si>
    <t>out of date by 10/4/2015 noregs yet</t>
  </si>
  <si>
    <t>20120273</t>
  </si>
  <si>
    <t>Lime Avenue</t>
  </si>
  <si>
    <t>20100777</t>
  </si>
  <si>
    <t>20110459</t>
  </si>
  <si>
    <t>Squab Hall Farm</t>
  </si>
  <si>
    <t>Harbury Lane</t>
  </si>
  <si>
    <t>20100917</t>
  </si>
  <si>
    <t>Leasowes Farm</t>
  </si>
  <si>
    <t>Hampton Road</t>
  </si>
  <si>
    <t>holiday let</t>
  </si>
  <si>
    <t>Willow House, Cheswood Grange</t>
  </si>
  <si>
    <t>Land at Willow House</t>
  </si>
  <si>
    <t>20101404</t>
  </si>
  <si>
    <t>48</t>
  </si>
  <si>
    <t>20110467</t>
  </si>
  <si>
    <t>Corner of</t>
  </si>
  <si>
    <t>Mill Lane</t>
  </si>
  <si>
    <t>20111025</t>
  </si>
  <si>
    <t>25a</t>
  </si>
  <si>
    <t>25A</t>
  </si>
  <si>
    <t>Clinton Lane</t>
  </si>
  <si>
    <t>20111142</t>
  </si>
  <si>
    <t>18-20</t>
  </si>
  <si>
    <t>18 - 20</t>
  </si>
  <si>
    <t>20111171</t>
  </si>
  <si>
    <t>Woodcote</t>
  </si>
  <si>
    <t>20111248</t>
  </si>
  <si>
    <t>20111365</t>
  </si>
  <si>
    <t>2a</t>
  </si>
  <si>
    <t>Alexander Road</t>
  </si>
  <si>
    <t>20131615</t>
  </si>
  <si>
    <t>20111431</t>
  </si>
  <si>
    <t>20120179</t>
  </si>
  <si>
    <t>34 - 44</t>
  </si>
  <si>
    <t>Vine Lane</t>
  </si>
  <si>
    <t>20120655</t>
  </si>
  <si>
    <t>37 - 39</t>
  </si>
  <si>
    <t>Regent Grove</t>
  </si>
  <si>
    <t>20120660</t>
  </si>
  <si>
    <t>New Binswood Tavern</t>
  </si>
  <si>
    <t>Fernhill Farm</t>
  </si>
  <si>
    <t>holiday lets</t>
  </si>
  <si>
    <t>20111503</t>
  </si>
  <si>
    <t>23</t>
  </si>
  <si>
    <t>Upper Cape</t>
  </si>
  <si>
    <t>20120717</t>
  </si>
  <si>
    <t>35</t>
  </si>
  <si>
    <t>120778</t>
  </si>
  <si>
    <t>23A - 25a</t>
  </si>
  <si>
    <t>23a - 25a</t>
  </si>
  <si>
    <t>St Johns</t>
  </si>
  <si>
    <t>20120780</t>
  </si>
  <si>
    <t>Adj 26</t>
  </si>
  <si>
    <t>Fieldgate Lane</t>
  </si>
  <si>
    <t>20120918</t>
  </si>
  <si>
    <t>27</t>
  </si>
  <si>
    <t>20120974</t>
  </si>
  <si>
    <t>Bericote Knoll</t>
  </si>
  <si>
    <t>Stoneleigh Road</t>
  </si>
  <si>
    <t>20120988</t>
  </si>
  <si>
    <t>R/O 16</t>
  </si>
  <si>
    <t>20121027</t>
  </si>
  <si>
    <t>Icon House, 12 - 14</t>
  </si>
  <si>
    <t>Icon House</t>
  </si>
  <si>
    <t>Jury Street</t>
  </si>
  <si>
    <t>20130135</t>
  </si>
  <si>
    <t>Charlotte Street</t>
  </si>
  <si>
    <t>20130012</t>
  </si>
  <si>
    <t>166</t>
  </si>
  <si>
    <t>20121642</t>
  </si>
  <si>
    <t>Bungalow Hill Farm</t>
  </si>
  <si>
    <t>20121595</t>
  </si>
  <si>
    <t>20140120</t>
  </si>
  <si>
    <t>20121540</t>
  </si>
  <si>
    <t>Redhill</t>
  </si>
  <si>
    <t>20121537</t>
  </si>
  <si>
    <t>Land at Honiley Hall</t>
  </si>
  <si>
    <t>Church Road</t>
  </si>
  <si>
    <t>20121495</t>
  </si>
  <si>
    <t>5</t>
  </si>
  <si>
    <t>Siddeley Avenue</t>
  </si>
  <si>
    <t>20121358</t>
  </si>
  <si>
    <t>Rye Lodge</t>
  </si>
  <si>
    <t>Catesby Lane</t>
  </si>
  <si>
    <t>20121353</t>
  </si>
  <si>
    <t>Bushwood Hall</t>
  </si>
  <si>
    <t>Bushwood Lane</t>
  </si>
  <si>
    <t>20121341</t>
  </si>
  <si>
    <t>Rose Cottage</t>
  </si>
  <si>
    <t>Meadow Way</t>
  </si>
  <si>
    <t>20121293</t>
  </si>
  <si>
    <t>The Laurels</t>
  </si>
  <si>
    <t>20121256</t>
  </si>
  <si>
    <t>South Side</t>
  </si>
  <si>
    <t>South side</t>
  </si>
  <si>
    <t>20121239</t>
  </si>
  <si>
    <t>25 &amp; 27</t>
  </si>
  <si>
    <t>20121189</t>
  </si>
  <si>
    <t>Wappenbury Hall Barns</t>
  </si>
  <si>
    <t>Wappenbury Hall</t>
  </si>
  <si>
    <t>Main Street</t>
  </si>
  <si>
    <t>20121151</t>
  </si>
  <si>
    <t>De Montfort Road</t>
  </si>
  <si>
    <t>20120330</t>
  </si>
  <si>
    <t>20120394</t>
  </si>
  <si>
    <t>Stud Farm</t>
  </si>
  <si>
    <t>Hill Wootton Road</t>
  </si>
  <si>
    <t>20120457</t>
  </si>
  <si>
    <t>62 - 64</t>
  </si>
  <si>
    <t>62 -64</t>
  </si>
  <si>
    <t>West Street</t>
  </si>
  <si>
    <t>20120358</t>
  </si>
  <si>
    <t>20 - 24</t>
  </si>
  <si>
    <t>20120307</t>
  </si>
  <si>
    <t>Barford Grange</t>
  </si>
  <si>
    <t>20120492</t>
  </si>
  <si>
    <t>68 - 70</t>
  </si>
  <si>
    <t>Spinney Hill</t>
  </si>
  <si>
    <t>202013120492</t>
  </si>
  <si>
    <t>20121371</t>
  </si>
  <si>
    <t>48 - 50</t>
  </si>
  <si>
    <t>48 -50</t>
  </si>
  <si>
    <t>Waverley Road</t>
  </si>
  <si>
    <t>20120514</t>
  </si>
  <si>
    <t>The Old Coach House, 8</t>
  </si>
  <si>
    <t>20121428</t>
  </si>
  <si>
    <t>Trinity Street Storage Site</t>
  </si>
  <si>
    <t>20120557</t>
  </si>
  <si>
    <t>31a</t>
  </si>
  <si>
    <t>20120505</t>
  </si>
  <si>
    <t>Garages, 18</t>
  </si>
  <si>
    <t>20120548</t>
  </si>
  <si>
    <t>Fizmore House</t>
  </si>
  <si>
    <t>20130690</t>
  </si>
  <si>
    <t>1-3</t>
  </si>
  <si>
    <t>20130099</t>
  </si>
  <si>
    <t>9A</t>
  </si>
  <si>
    <t>Masefield Avenue</t>
  </si>
  <si>
    <t>20130165</t>
  </si>
  <si>
    <t>104</t>
  </si>
  <si>
    <t>20130171</t>
  </si>
  <si>
    <t>Groom's Cottage, Woodcote Lodge</t>
  </si>
  <si>
    <t>Goom's Cottage</t>
  </si>
  <si>
    <t>20130607</t>
  </si>
  <si>
    <t>Land North of</t>
  </si>
  <si>
    <t>20130227</t>
  </si>
  <si>
    <t>The Rye House</t>
  </si>
  <si>
    <t>20130402</t>
  </si>
  <si>
    <t>Land at Walcote House</t>
  </si>
  <si>
    <t>Sandy Lane</t>
  </si>
  <si>
    <t>20130405</t>
  </si>
  <si>
    <t>Shipleys, 128</t>
  </si>
  <si>
    <t>20130443</t>
  </si>
  <si>
    <t>24</t>
  </si>
  <si>
    <t>Russell Street</t>
  </si>
  <si>
    <t>20130869</t>
  </si>
  <si>
    <t>Bray Barn, Pleasance Farm</t>
  </si>
  <si>
    <t>Chase Lane</t>
  </si>
  <si>
    <t>20130942</t>
  </si>
  <si>
    <t>Kites Nest Farm</t>
  </si>
  <si>
    <t>Kites Nest Lane</t>
  </si>
  <si>
    <t>20130954</t>
  </si>
  <si>
    <t>R/O, 13/15</t>
  </si>
  <si>
    <t>R/O 13/15</t>
  </si>
  <si>
    <t>20130957</t>
  </si>
  <si>
    <t>61</t>
  </si>
  <si>
    <t>20130611</t>
  </si>
  <si>
    <t>George Street</t>
  </si>
  <si>
    <t>20130625</t>
  </si>
  <si>
    <t>Goldsmith Avenue</t>
  </si>
  <si>
    <t>20131553</t>
  </si>
  <si>
    <t>Land R/O 61</t>
  </si>
  <si>
    <t>20120027</t>
  </si>
  <si>
    <t>Land south of</t>
  </si>
  <si>
    <t>St Fremund Way</t>
  </si>
  <si>
    <t>20130880</t>
  </si>
  <si>
    <t>Saltisford</t>
  </si>
  <si>
    <t>20130858</t>
  </si>
  <si>
    <t>Land to the South of</t>
  </si>
  <si>
    <t>20141513</t>
  </si>
  <si>
    <t>Land at Fieldgate Lane, Whitnash, Leamington Spa</t>
  </si>
  <si>
    <t>20140775</t>
  </si>
  <si>
    <t>20130897</t>
  </si>
  <si>
    <t>Parmiter House</t>
  </si>
  <si>
    <t>Arlington Avenue</t>
  </si>
  <si>
    <t>20130342</t>
  </si>
  <si>
    <t>Barn, Yew Tree Farm</t>
  </si>
  <si>
    <t>Tapster Lane</t>
  </si>
  <si>
    <t>20130616</t>
  </si>
  <si>
    <t>118</t>
  </si>
  <si>
    <t>20130991</t>
  </si>
  <si>
    <t>34</t>
  </si>
  <si>
    <t>20131004</t>
  </si>
  <si>
    <t>The Gate House</t>
  </si>
  <si>
    <t>High Cross Lane</t>
  </si>
  <si>
    <t>20131498</t>
  </si>
  <si>
    <t>20131067</t>
  </si>
  <si>
    <t>8-10</t>
  </si>
  <si>
    <t>Augusta Place</t>
  </si>
  <si>
    <t>20131095</t>
  </si>
  <si>
    <t>20131107</t>
  </si>
  <si>
    <t>20130724</t>
  </si>
  <si>
    <t>20130975</t>
  </si>
  <si>
    <t>Land adjacent to Pinehurst</t>
  </si>
  <si>
    <t>20141442</t>
  </si>
  <si>
    <t>Land off, Pinehurst, Cubbington</t>
  </si>
  <si>
    <t>20131118</t>
  </si>
  <si>
    <t>Watersfield Gardens</t>
  </si>
  <si>
    <t>20131788</t>
  </si>
  <si>
    <t>13a</t>
  </si>
  <si>
    <t>20131789</t>
  </si>
  <si>
    <t>20131268</t>
  </si>
  <si>
    <t>Clarendon Hall</t>
  </si>
  <si>
    <t>20111166</t>
  </si>
  <si>
    <t>Warwickshire Police HQ</t>
  </si>
  <si>
    <t>Woodcote Lane</t>
  </si>
  <si>
    <t>Land at</t>
  </si>
  <si>
    <t>Earls River Avenue</t>
  </si>
  <si>
    <t>Land at Earl Rivers</t>
  </si>
  <si>
    <t>Earl River Avenue</t>
  </si>
  <si>
    <t>20130464</t>
  </si>
  <si>
    <t>Earl Rivers Avenue</t>
  </si>
  <si>
    <t>York Barn</t>
  </si>
  <si>
    <t>Pagets Lane</t>
  </si>
  <si>
    <t>2013/0490</t>
  </si>
  <si>
    <t>Long Meadow</t>
  </si>
  <si>
    <t>Packwood Lane</t>
  </si>
  <si>
    <t>20130517</t>
  </si>
  <si>
    <t>Greys Mallory</t>
  </si>
  <si>
    <t>2013/0593</t>
  </si>
  <si>
    <t>Windmere</t>
  </si>
  <si>
    <t>20130811</t>
  </si>
  <si>
    <t>110</t>
  </si>
  <si>
    <t>Wathen Road</t>
  </si>
  <si>
    <t>20131164</t>
  </si>
  <si>
    <t>471a</t>
  </si>
  <si>
    <t>13/1490</t>
  </si>
  <si>
    <t>2-22</t>
  </si>
  <si>
    <t>Northgate Street</t>
  </si>
  <si>
    <t>20131550</t>
  </si>
  <si>
    <t>20131618</t>
  </si>
  <si>
    <t>87</t>
  </si>
  <si>
    <t>20131150</t>
  </si>
  <si>
    <t>Queen Street</t>
  </si>
  <si>
    <t>20131682</t>
  </si>
  <si>
    <t>Garages, 1-40</t>
  </si>
  <si>
    <t>Bourton Drive</t>
  </si>
  <si>
    <t>20131442</t>
  </si>
  <si>
    <t>Adj Bojangles</t>
  </si>
  <si>
    <t>20141263</t>
  </si>
  <si>
    <t>Folly Barn, Kites Nest Lane, Beausale, Warwick</t>
  </si>
  <si>
    <t>20131746</t>
  </si>
  <si>
    <t>Heathcote Road</t>
  </si>
  <si>
    <t>2013/1794</t>
  </si>
  <si>
    <t>St George's Business Park</t>
  </si>
  <si>
    <t>Lower Cape</t>
  </si>
  <si>
    <t>20140080</t>
  </si>
  <si>
    <t>20140162</t>
  </si>
  <si>
    <t>Heley Road</t>
  </si>
  <si>
    <t>20131792</t>
  </si>
  <si>
    <t>Franklin Road</t>
  </si>
  <si>
    <t>20131431</t>
  </si>
  <si>
    <t>40</t>
  </si>
  <si>
    <t>20131284</t>
  </si>
  <si>
    <t>20131088</t>
  </si>
  <si>
    <t>42</t>
  </si>
  <si>
    <t>Princes Street</t>
  </si>
  <si>
    <t>20130436</t>
  </si>
  <si>
    <t>Former Fire Station</t>
  </si>
  <si>
    <t>Albert Street</t>
  </si>
  <si>
    <t>20131295</t>
  </si>
  <si>
    <t>3 Trinity Mews</t>
  </si>
  <si>
    <t>Trinity Mews</t>
  </si>
  <si>
    <t>20130844</t>
  </si>
  <si>
    <t>The Office Flat</t>
  </si>
  <si>
    <t>Norton Curlieu</t>
  </si>
  <si>
    <t>20130778</t>
  </si>
  <si>
    <t>1 &amp; 2 Plestowes Barn</t>
  </si>
  <si>
    <t>Hareway Lane</t>
  </si>
  <si>
    <t>20130756</t>
  </si>
  <si>
    <t>Wharf Court</t>
  </si>
  <si>
    <t>20130845</t>
  </si>
  <si>
    <t>Estate Office</t>
  </si>
  <si>
    <t>20131030</t>
  </si>
  <si>
    <t>16A &amp; 16B</t>
  </si>
  <si>
    <t>16A - 18A</t>
  </si>
  <si>
    <t>20130874</t>
  </si>
  <si>
    <t>Beauchamp House, 1</t>
  </si>
  <si>
    <t>Beauchamp House</t>
  </si>
  <si>
    <t>20131217</t>
  </si>
  <si>
    <t>The Governor's House, 153</t>
  </si>
  <si>
    <t>The Governor's House</t>
  </si>
  <si>
    <t>20130994</t>
  </si>
  <si>
    <t>20131373</t>
  </si>
  <si>
    <t>Satchwell Granary, 2</t>
  </si>
  <si>
    <t>Satchwell Granary</t>
  </si>
  <si>
    <t>20131445</t>
  </si>
  <si>
    <t>20131628</t>
  </si>
  <si>
    <t>The Piggery</t>
  </si>
  <si>
    <t>Brownley Green Road</t>
  </si>
  <si>
    <t>20140027</t>
  </si>
  <si>
    <t>Villiers House</t>
  </si>
  <si>
    <t>Clarendon Avenue</t>
  </si>
  <si>
    <t>20131750</t>
  </si>
  <si>
    <t>Trinity House Stables, 50</t>
  </si>
  <si>
    <t>Trinity House Stables</t>
  </si>
  <si>
    <t>Trinity Street</t>
  </si>
  <si>
    <t>20131635</t>
  </si>
  <si>
    <t>Moat Farm</t>
  </si>
  <si>
    <t>Case Lane</t>
  </si>
  <si>
    <t>20121513</t>
  </si>
  <si>
    <t>Warwick Terrace</t>
  </si>
  <si>
    <t>20130030</t>
  </si>
  <si>
    <t>Apart. 5 Riverside</t>
  </si>
  <si>
    <t>Apartment 5</t>
  </si>
  <si>
    <t>20130636</t>
  </si>
  <si>
    <t>Land r/o 2</t>
  </si>
  <si>
    <t>R/O 2</t>
  </si>
  <si>
    <t>20111670</t>
  </si>
  <si>
    <t>Quarry Farm</t>
  </si>
  <si>
    <t>Old Milverton Lane</t>
  </si>
  <si>
    <t>20121469</t>
  </si>
  <si>
    <t>The Lawns, 1</t>
  </si>
  <si>
    <t>The Lawns</t>
  </si>
  <si>
    <t>Greave Road</t>
  </si>
  <si>
    <t>20121503</t>
  </si>
  <si>
    <t>1, School Lane</t>
  </si>
  <si>
    <t>20130941</t>
  </si>
  <si>
    <t>Park View Res Home</t>
  </si>
  <si>
    <t>Park View</t>
  </si>
  <si>
    <t>20140330</t>
  </si>
  <si>
    <t>Clinton Willow, 11</t>
  </si>
  <si>
    <t>Clinton Willow</t>
  </si>
  <si>
    <t>Borrowell Lane</t>
  </si>
  <si>
    <t>20140567</t>
  </si>
  <si>
    <t>11</t>
  </si>
  <si>
    <t>11 Hawkesworth Drive</t>
  </si>
  <si>
    <t>Hawkesworth Drive</t>
  </si>
  <si>
    <t>20140516</t>
  </si>
  <si>
    <t>13 Goldsmith Ave</t>
  </si>
  <si>
    <t>Goldsmith Ave</t>
  </si>
  <si>
    <t>20141305</t>
  </si>
  <si>
    <t>1 Trinity Mews, Priory Road, Warwick</t>
  </si>
  <si>
    <t>20141015</t>
  </si>
  <si>
    <t>48 Warwick Street. Leamington Spa</t>
  </si>
  <si>
    <t>20141381</t>
  </si>
  <si>
    <t>16-18</t>
  </si>
  <si>
    <t>16-18 Warwick Street, Leamington Spa</t>
  </si>
  <si>
    <t>20140648</t>
  </si>
  <si>
    <t>36 Warwick Street, Leamington Spa</t>
  </si>
  <si>
    <t>20141250</t>
  </si>
  <si>
    <t>77-79</t>
  </si>
  <si>
    <t>77-79 Warwick Street, Leamington Spa</t>
  </si>
  <si>
    <t>20140905</t>
  </si>
  <si>
    <t>Land at Tatchbrook Road, Leamington Spa</t>
  </si>
  <si>
    <t>Tatchbrook Road</t>
  </si>
  <si>
    <t>20140997</t>
  </si>
  <si>
    <t>19B</t>
  </si>
  <si>
    <t>19B High Street, Leamingto Spa</t>
  </si>
  <si>
    <t>20140183</t>
  </si>
  <si>
    <t>1 Chapel Street, Leamington Spa</t>
  </si>
  <si>
    <t>Chapel Street</t>
  </si>
  <si>
    <t>20141419</t>
  </si>
  <si>
    <t>175</t>
  </si>
  <si>
    <t>175 Brunswick Street, Leamington Spa</t>
  </si>
  <si>
    <t>Brunswick Street</t>
  </si>
  <si>
    <t>x</t>
  </si>
  <si>
    <t>20140639</t>
  </si>
  <si>
    <t>35 Binswood Avenue, Leamington Spa</t>
  </si>
  <si>
    <t>Monaster of Poor Clares</t>
  </si>
  <si>
    <t>Monastery of Poor Clares, Rising Lane, Baddesley C</t>
  </si>
  <si>
    <t>20121018</t>
  </si>
  <si>
    <t>Land west of junction between Mill Lane</t>
  </si>
  <si>
    <t>Land west of junction between Mill Lane &amp; Old Warw</t>
  </si>
  <si>
    <t>&amp; Old Warwick Road</t>
  </si>
  <si>
    <t>20130239</t>
  </si>
  <si>
    <t>12 Augusta Place</t>
  </si>
  <si>
    <t>20131595</t>
  </si>
  <si>
    <t>1 Morrell Street, Leamington Spa</t>
  </si>
  <si>
    <t>Morrell Street</t>
  </si>
  <si>
    <t>20140023</t>
  </si>
  <si>
    <t>Harbury Gardens</t>
  </si>
  <si>
    <t>Harbury Gardens, Harbury Lane, Bishops Tatchbrook</t>
  </si>
  <si>
    <t>20140049</t>
  </si>
  <si>
    <t>9 Clarendon Place, Leamington Spa</t>
  </si>
  <si>
    <t>Clarendon Place</t>
  </si>
  <si>
    <t>20140163</t>
  </si>
  <si>
    <t>Land between 12 &amp; 14</t>
  </si>
  <si>
    <t>Land between 12 &amp; 14 Station Road, Kenilworth</t>
  </si>
  <si>
    <t>124 Warwick Street</t>
  </si>
  <si>
    <t>20140322</t>
  </si>
  <si>
    <t>Land East of Radford Semele</t>
  </si>
  <si>
    <t>Land East of Radford Semele, North of Southam Road</t>
  </si>
  <si>
    <t>North of Southam Road</t>
  </si>
  <si>
    <t>20140357</t>
  </si>
  <si>
    <t>51 Llewellyn Road, Leamington Spa</t>
  </si>
  <si>
    <t>Llewellyn Road</t>
  </si>
  <si>
    <t>20140366</t>
  </si>
  <si>
    <t>4 Upper Grove Street, Leamington Spa</t>
  </si>
  <si>
    <t>Upper Grove Street</t>
  </si>
  <si>
    <t>20140383</t>
  </si>
  <si>
    <t>34-40</t>
  </si>
  <si>
    <t>34-40 Warwick Road, Kenilworth</t>
  </si>
  <si>
    <t>20140390</t>
  </si>
  <si>
    <t>3 St Margarets Road, Leamington Spa</t>
  </si>
  <si>
    <t>St Margarets Road</t>
  </si>
  <si>
    <t>20140404</t>
  </si>
  <si>
    <t>5-6 Milverton Cresent West, Leamington Spa</t>
  </si>
  <si>
    <t>20140433</t>
  </si>
  <si>
    <t>Land at Spring Lane</t>
  </si>
  <si>
    <t>Spring Lane</t>
  </si>
  <si>
    <t>20140435</t>
  </si>
  <si>
    <t>Land at Cape Road</t>
  </si>
  <si>
    <t>Land at Cape Road, Warwick</t>
  </si>
  <si>
    <t>20140460</t>
  </si>
  <si>
    <t>4 &amp; 6</t>
  </si>
  <si>
    <t>4 &amp; 6 Priory Road, Kenilworth</t>
  </si>
  <si>
    <t>20140462</t>
  </si>
  <si>
    <t>Fernwood Farm</t>
  </si>
  <si>
    <t>Fernwood Farm, Rouncil Lane, Beausale, Warwick</t>
  </si>
  <si>
    <t>20140533</t>
  </si>
  <si>
    <t>16 Arlington Avenue, Leamington Spa, CV32 5UD</t>
  </si>
  <si>
    <t>20140617</t>
  </si>
  <si>
    <t>Brickyard Barn</t>
  </si>
  <si>
    <t>Brickyard Barn, Mallory Road, Bishops Tachbrook</t>
  </si>
  <si>
    <t>Mallory Road</t>
  </si>
  <si>
    <t>20140625</t>
  </si>
  <si>
    <t>2a Leam, Terrace, Leamington Spa</t>
  </si>
  <si>
    <t>20140661</t>
  </si>
  <si>
    <t>Land at Lower Heathcote Farm</t>
  </si>
  <si>
    <t>Land at Lower Heathcote Farm, Harbury Lane</t>
  </si>
  <si>
    <t>20140666</t>
  </si>
  <si>
    <t>20</t>
  </si>
  <si>
    <t>20 Burbury Close, Lillington, Leamington Spa</t>
  </si>
  <si>
    <t>Burbury Close</t>
  </si>
  <si>
    <t>20140689</t>
  </si>
  <si>
    <t>Land north of</t>
  </si>
  <si>
    <t>Land north of Oakley Wood Road, Bishops Tachbrook</t>
  </si>
  <si>
    <t>Oakley Wood Road</t>
  </si>
  <si>
    <t>20140693</t>
  </si>
  <si>
    <t>Land lest of 22</t>
  </si>
  <si>
    <t>Land west of 22 Wellesbourne Road, Barford</t>
  </si>
  <si>
    <t>Wellesbourne Road</t>
  </si>
  <si>
    <t>20140713</t>
  </si>
  <si>
    <t>Mop Meadow Farm</t>
  </si>
  <si>
    <t>Mop Meadow Farm, Lapworth Street, Bushwood</t>
  </si>
  <si>
    <t>20140720</t>
  </si>
  <si>
    <t>Frizmore House</t>
  </si>
  <si>
    <t>Frizmore House, Fosse Way, Radford Semele</t>
  </si>
  <si>
    <t>20140729</t>
  </si>
  <si>
    <t>20140741</t>
  </si>
  <si>
    <t>7 Parade, Leamington Spa</t>
  </si>
  <si>
    <t>Parade</t>
  </si>
  <si>
    <t>20140746</t>
  </si>
  <si>
    <t>Warwick Printing Co Ltd</t>
  </si>
  <si>
    <t>Warwick Printing Co Ltd, Theatre Street, Warwick</t>
  </si>
  <si>
    <t>20140800</t>
  </si>
  <si>
    <t>51 Chapel Lane, Lapworth, Solihull</t>
  </si>
  <si>
    <t>20140811</t>
  </si>
  <si>
    <t>Rear of the old vicarage</t>
  </si>
  <si>
    <t>Rear of the Old Vicarage, 36 High Street, Kenilwor</t>
  </si>
  <si>
    <t>36 High Street</t>
  </si>
  <si>
    <t>20140834</t>
  </si>
  <si>
    <t>481</t>
  </si>
  <si>
    <t>481 Tachbrook Road, Whitnash, Leamington Spa</t>
  </si>
  <si>
    <t>20140845</t>
  </si>
  <si>
    <t>Multilines Unit 1</t>
  </si>
  <si>
    <t>Multilines Unit 1, Common Lane, Kenilworth</t>
  </si>
  <si>
    <t>20140868</t>
  </si>
  <si>
    <t>66</t>
  </si>
  <si>
    <t>66 All Saints Road, Warwick</t>
  </si>
  <si>
    <t>20140887</t>
  </si>
  <si>
    <t>Land at Vine Lane, Warwick</t>
  </si>
  <si>
    <t>20140923</t>
  </si>
  <si>
    <t>The Paddock</t>
  </si>
  <si>
    <t>The Paddock, Ashow Road, Ashow</t>
  </si>
  <si>
    <t>Ashow  Road</t>
  </si>
  <si>
    <t>20140941</t>
  </si>
  <si>
    <t>93a</t>
  </si>
  <si>
    <t>93a Warwick Road, Kenilworth</t>
  </si>
  <si>
    <t>20140958</t>
  </si>
  <si>
    <t>Abbotsford School</t>
  </si>
  <si>
    <t>Abbotsford School, Bridge Street, Kenilworth</t>
  </si>
  <si>
    <t>Bridge Street</t>
  </si>
  <si>
    <t>20140967</t>
  </si>
  <si>
    <t>North of</t>
  </si>
  <si>
    <t>North of Gallows Hill</t>
  </si>
  <si>
    <t>Gallows Hill</t>
  </si>
  <si>
    <t>20140969</t>
  </si>
  <si>
    <t>16 Greville Smith Ave, Whitnash Leamington Spa</t>
  </si>
  <si>
    <t>Greville Smith Avenue</t>
  </si>
  <si>
    <t>20141067</t>
  </si>
  <si>
    <t>The Old School, St Francis Presbytery</t>
  </si>
  <si>
    <t>The Old School, St Francis Presbytery, Rising Lane</t>
  </si>
  <si>
    <t>20141076</t>
  </si>
  <si>
    <t>Land bewtween Myton Road and Europa Way</t>
  </si>
  <si>
    <t>Land between Myton Road &amp; Europa Way, Warwcik</t>
  </si>
  <si>
    <t>20141149</t>
  </si>
  <si>
    <t>The Lodge</t>
  </si>
  <si>
    <t>The Lodge, Trinity Street, Leamington Spa</t>
  </si>
  <si>
    <t>20141176</t>
  </si>
  <si>
    <t>19 Regent Strret, Leamington Spa</t>
  </si>
  <si>
    <t>20141297</t>
  </si>
  <si>
    <t>72</t>
  </si>
  <si>
    <t>72 Priory Road, Kenilworth</t>
  </si>
  <si>
    <t>20141340</t>
  </si>
  <si>
    <t>Land north of Common Lane, Kenilworth</t>
  </si>
  <si>
    <t>20141355</t>
  </si>
  <si>
    <t>166 Parade, Leamington Spa</t>
  </si>
  <si>
    <t>20141411</t>
  </si>
  <si>
    <t>44</t>
  </si>
  <si>
    <t>44 Stratford Road, Warwick</t>
  </si>
  <si>
    <t>Stratford Road</t>
  </si>
  <si>
    <t>20141453</t>
  </si>
  <si>
    <t>134</t>
  </si>
  <si>
    <t>134 Warwick Road, Kenilworth</t>
  </si>
  <si>
    <t>20141473</t>
  </si>
  <si>
    <t>Old Drill Hall</t>
  </si>
  <si>
    <t>20141534</t>
  </si>
  <si>
    <t>Barford Garage</t>
  </si>
  <si>
    <t>Barford Garage, Wellsbourne Road, Barford</t>
  </si>
  <si>
    <t>Wellsbourne Road</t>
  </si>
  <si>
    <t>20141550</t>
  </si>
  <si>
    <t>Shurbs Lodge</t>
  </si>
  <si>
    <t>Shrubs Lodge, Pagets Lane, Bubbenhall, Coventry</t>
  </si>
  <si>
    <t>20141569</t>
  </si>
  <si>
    <t>Mallards Reach</t>
  </si>
  <si>
    <t>Barford Road</t>
  </si>
  <si>
    <t>20141578</t>
  </si>
  <si>
    <t>Lansdowne</t>
  </si>
  <si>
    <t>Lansdowne, Crakley Lane, Kenilworth</t>
  </si>
  <si>
    <t>Crakley Lane</t>
  </si>
  <si>
    <t>20141618</t>
  </si>
  <si>
    <t>Catesby Farm House</t>
  </si>
  <si>
    <t>Catesby Farm House, Lapworth Street, Lapworth</t>
  </si>
  <si>
    <t>20141667</t>
  </si>
  <si>
    <t>33 Oxford Street, Leamington Spa</t>
  </si>
  <si>
    <t>20141669</t>
  </si>
  <si>
    <t>Miles of tiles</t>
  </si>
  <si>
    <t>Miles of Tiles, Alveston Place, Leamington Spa</t>
  </si>
  <si>
    <t>Alveston Place</t>
  </si>
  <si>
    <t>20141671</t>
  </si>
  <si>
    <t>35 Oxford Street, Leaington Spa</t>
  </si>
  <si>
    <t>20141678</t>
  </si>
  <si>
    <t>Land Off</t>
  </si>
  <si>
    <t>Land Off, Hill Wootton Road, Hill Wootton.</t>
  </si>
  <si>
    <t>20141704</t>
  </si>
  <si>
    <t>Newbold Centre</t>
  </si>
  <si>
    <t>Newbold Centre, Leicester Street, Leamington Spa</t>
  </si>
  <si>
    <t>Leicester Street</t>
  </si>
  <si>
    <t>20141725</t>
  </si>
  <si>
    <t>2a Church Terrace, Leamington Spa, CV31 1EN</t>
  </si>
  <si>
    <t>Church Terrace</t>
  </si>
  <si>
    <t>20141729</t>
  </si>
  <si>
    <t>Station Road and 82 - 90</t>
  </si>
  <si>
    <t>Station Road and 82-90 Priory Rd</t>
  </si>
  <si>
    <t>20141750</t>
  </si>
  <si>
    <t>90 Warwick Road, Kenilworth</t>
  </si>
  <si>
    <t>90 Warwick Road, Kenilworth, CV8 1HL</t>
  </si>
  <si>
    <t>20141753</t>
  </si>
  <si>
    <t>1 Goldsmith Avenue, Warwick, CV34 6JA</t>
  </si>
  <si>
    <t>20141766</t>
  </si>
  <si>
    <t>81</t>
  </si>
  <si>
    <t>81 Warwick Street Leamington Spa, CV32 4RR</t>
  </si>
  <si>
    <t>20141799</t>
  </si>
  <si>
    <t>Glenshee, 93</t>
  </si>
  <si>
    <t>Glenshee, 93 Chessetts Wood Road, Lapworth</t>
  </si>
  <si>
    <t>20141811</t>
  </si>
  <si>
    <t>14 Charnwood Way, Lillington, Leamington Spa</t>
  </si>
  <si>
    <t>Charnwood Way</t>
  </si>
  <si>
    <t>20141877</t>
  </si>
  <si>
    <t>Security House</t>
  </si>
  <si>
    <t>Security House, Nelson Lane, Warwick</t>
  </si>
  <si>
    <t>Nelson Lane</t>
  </si>
  <si>
    <t>20150014</t>
  </si>
  <si>
    <t>1 Clarendon Place, Leamington Spa, CV32 5QL</t>
  </si>
  <si>
    <t>Clarendon</t>
  </si>
  <si>
    <t>20150041</t>
  </si>
  <si>
    <t>The Old Rectory</t>
  </si>
  <si>
    <t>The Old Rectory, Vicarage Lane, Sherbourne</t>
  </si>
  <si>
    <t>Vicarage Lane</t>
  </si>
  <si>
    <t>20150056</t>
  </si>
  <si>
    <t>35 Lansdowne Crescent, Leamington Spa</t>
  </si>
  <si>
    <t>Lansdowne Crecent</t>
  </si>
  <si>
    <t>20150091</t>
  </si>
  <si>
    <t>29</t>
  </si>
  <si>
    <t>29 Clemens Street, Leamington Spa, CV31 2DP</t>
  </si>
  <si>
    <t>20150117</t>
  </si>
  <si>
    <t>Nexus House, 10</t>
  </si>
  <si>
    <t>Nexus House, 10 Coten End, Warwick, CV34 4NP</t>
  </si>
  <si>
    <t>20150156</t>
  </si>
  <si>
    <t>Le Van</t>
  </si>
  <si>
    <t>Le Van, Red Lane</t>
  </si>
  <si>
    <t>Red Lane, Burton Green</t>
  </si>
  <si>
    <t>2015/0068</t>
  </si>
  <si>
    <t>73 Emscote Road, Warwick, CV34 5QR</t>
  </si>
  <si>
    <t>Comparison of the WDC cumulative starts and completion tables as issued  for each of the years 2012 to 2015.</t>
  </si>
  <si>
    <t>To ensure that all these sites are accounted for in the main tables.</t>
  </si>
  <si>
    <t>All sites are aligned horizontally  allowing follow through across the years.</t>
  </si>
  <si>
    <t>? No data found</t>
  </si>
  <si>
    <t>25 vacant returns due to renovation</t>
  </si>
  <si>
    <t>double count due to scheme change</t>
  </si>
  <si>
    <r>
      <t xml:space="preserve">status </t>
    </r>
    <r>
      <rPr>
        <b/>
        <sz val="14"/>
        <color indexed="8"/>
        <rFont val="Calibri"/>
        <family val="2"/>
      </rPr>
      <t>W</t>
    </r>
    <r>
      <rPr>
        <sz val="14"/>
        <color indexed="8"/>
        <rFont val="Calibri"/>
        <family val="2"/>
      </rPr>
      <t xml:space="preserve">indfall </t>
    </r>
    <r>
      <rPr>
        <b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>ocal plan 1</t>
    </r>
  </si>
  <si>
    <t>APPENDIX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</si>
</sst>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dddd&quot;, &quot;mmmm\ dd&quot;, &quot;yyyy"/>
    <numFmt numFmtId="167" formatCode="#,##0\ ;\-#,##0\ ;&quot; -&quot;00\ ;@\ "/>
  </numFmts>
  <fonts count="22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u/>
      <sz val="14"/>
      <color indexed="12"/>
      <name val="Calibri"/>
      <family val="2"/>
    </font>
    <font>
      <sz val="14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17"/>
        <bgColor indexed="21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21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2"/>
      </patternFill>
    </fill>
    <fill>
      <patternFill patternType="solid">
        <fgColor indexed="13"/>
        <bgColor indexed="29"/>
      </patternFill>
    </fill>
    <fill>
      <patternFill patternType="solid">
        <fgColor indexed="13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2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29"/>
      </patternFill>
    </fill>
    <fill>
      <patternFill patternType="solid">
        <fgColor rgb="FFFFFF00"/>
        <bgColor indexed="27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22"/>
      </patternFill>
    </fill>
    <fill>
      <patternFill patternType="solid">
        <fgColor rgb="FFFF0000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FF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/>
      <bottom/>
      <diagonal/>
    </border>
    <border>
      <left/>
      <right style="thin">
        <color rgb="FFD0D7E5"/>
      </right>
      <top/>
      <bottom/>
      <diagonal/>
    </border>
    <border>
      <left style="thin">
        <color auto="1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/>
      <diagonal/>
    </border>
    <border>
      <left style="thin">
        <color auto="1"/>
      </left>
      <right/>
      <top style="thin">
        <color rgb="FFD0D7E5"/>
      </top>
      <bottom/>
      <diagonal/>
    </border>
    <border>
      <left style="thin">
        <color auto="1"/>
      </left>
      <right/>
      <top/>
      <bottom style="thin">
        <color rgb="FFD0D7E5"/>
      </bottom>
      <diagonal/>
    </border>
    <border>
      <left/>
      <right/>
      <top/>
      <bottom style="thin">
        <color rgb="FFD0D7E5"/>
      </bottom>
      <diagonal/>
    </border>
    <border>
      <left/>
      <right style="thin">
        <color rgb="FFD0D7E5"/>
      </right>
      <top/>
      <bottom style="thin">
        <color rgb="FFD0D7E5"/>
      </bottom>
      <diagonal/>
    </border>
  </borders>
  <cellStyleXfs count="12">
    <xf numFmtId="0" fontId="0" fillId="0" borderId="0"/>
    <xf numFmtId="43" fontId="1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067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1" fontId="2" fillId="0" borderId="1" xfId="0" applyNumberFormat="1" applyFont="1" applyBorder="1"/>
    <xf numFmtId="0" fontId="1" fillId="0" borderId="1" xfId="0" applyFont="1" applyBorder="1"/>
    <xf numFmtId="0" fontId="3" fillId="0" borderId="0" xfId="0" applyFont="1"/>
    <xf numFmtId="0" fontId="0" fillId="21" borderId="1" xfId="0" applyFill="1" applyBorder="1"/>
    <xf numFmtId="0" fontId="2" fillId="0" borderId="1" xfId="0" applyFont="1" applyBorder="1"/>
    <xf numFmtId="0" fontId="0" fillId="2" borderId="1" xfId="0" applyFill="1" applyBorder="1"/>
    <xf numFmtId="0" fontId="0" fillId="3" borderId="0" xfId="0" applyFill="1"/>
    <xf numFmtId="0" fontId="0" fillId="0" borderId="2" xfId="0" applyBorder="1"/>
    <xf numFmtId="0" fontId="2" fillId="0" borderId="2" xfId="0" applyFont="1" applyBorder="1"/>
    <xf numFmtId="0" fontId="0" fillId="0" borderId="3" xfId="0" applyFont="1" applyBorder="1" applyAlignment="1">
      <alignment textRotation="90" wrapText="1"/>
    </xf>
    <xf numFmtId="0" fontId="0" fillId="0" borderId="4" xfId="0" applyFont="1" applyBorder="1" applyAlignment="1">
      <alignment horizontal="center" vertical="center" textRotation="90"/>
    </xf>
    <xf numFmtId="0" fontId="1" fillId="0" borderId="4" xfId="0" applyFont="1" applyBorder="1" applyAlignment="1">
      <alignment vertical="center"/>
    </xf>
    <xf numFmtId="0" fontId="0" fillId="0" borderId="4" xfId="0" applyBorder="1"/>
    <xf numFmtId="0" fontId="2" fillId="0" borderId="4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 textRotation="90" wrapText="1"/>
    </xf>
    <xf numFmtId="0" fontId="0" fillId="0" borderId="4" xfId="0" applyFill="1" applyBorder="1"/>
    <xf numFmtId="0" fontId="0" fillId="6" borderId="4" xfId="0" applyFont="1" applyFill="1" applyBorder="1"/>
    <xf numFmtId="0" fontId="0" fillId="0" borderId="4" xfId="0" applyFill="1" applyBorder="1" applyAlignment="1" applyProtection="1">
      <alignment horizontal="right" wrapText="1"/>
    </xf>
    <xf numFmtId="0" fontId="0" fillId="0" borderId="4" xfId="0" applyFont="1" applyFill="1" applyBorder="1" applyAlignment="1" applyProtection="1"/>
    <xf numFmtId="0" fontId="0" fillId="7" borderId="4" xfId="0" applyFill="1" applyBorder="1" applyAlignment="1" applyProtection="1">
      <alignment horizontal="right" wrapText="1"/>
    </xf>
    <xf numFmtId="14" fontId="0" fillId="4" borderId="4" xfId="0" applyNumberFormat="1" applyFill="1" applyBorder="1"/>
    <xf numFmtId="14" fontId="0" fillId="5" borderId="4" xfId="0" applyNumberFormat="1" applyFill="1" applyBorder="1"/>
    <xf numFmtId="0" fontId="0" fillId="0" borderId="4" xfId="0" applyNumberFormat="1" applyFont="1" applyFill="1" applyBorder="1" applyAlignment="1" applyProtection="1">
      <alignment horizontal="right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Border="1"/>
    <xf numFmtId="0" fontId="0" fillId="0" borderId="4" xfId="0" applyFill="1" applyBorder="1" applyAlignment="1" applyProtection="1">
      <alignment horizontal="right" vertical="center" wrapText="1"/>
    </xf>
    <xf numFmtId="0" fontId="0" fillId="7" borderId="4" xfId="0" applyFill="1" applyBorder="1"/>
    <xf numFmtId="0" fontId="0" fillId="7" borderId="4" xfId="0" applyFill="1" applyBorder="1" applyAlignment="1" applyProtection="1">
      <alignment horizontal="right" vertical="center" wrapText="1"/>
    </xf>
    <xf numFmtId="0" fontId="0" fillId="0" borderId="4" xfId="0" applyBorder="1" applyAlignment="1">
      <alignment horizontal="right"/>
    </xf>
    <xf numFmtId="0" fontId="0" fillId="0" borderId="4" xfId="0" applyFill="1" applyBorder="1" applyAlignment="1" applyProtection="1">
      <alignment wrapText="1"/>
    </xf>
    <xf numFmtId="0" fontId="0" fillId="0" borderId="4" xfId="0" applyFont="1" applyFill="1" applyBorder="1" applyAlignment="1" applyProtection="1">
      <alignment horizontal="right"/>
    </xf>
    <xf numFmtId="0" fontId="0" fillId="0" borderId="0" xfId="0" applyFont="1" applyBorder="1" applyAlignment="1">
      <alignment vertical="center"/>
    </xf>
    <xf numFmtId="14" fontId="0" fillId="5" borderId="4" xfId="0" applyNumberFormat="1" applyFill="1" applyBorder="1" applyAlignment="1">
      <alignment wrapText="1"/>
    </xf>
    <xf numFmtId="0" fontId="0" fillId="0" borderId="4" xfId="0" applyFont="1" applyFill="1" applyBorder="1"/>
    <xf numFmtId="0" fontId="0" fillId="8" borderId="4" xfId="0" applyFont="1" applyFill="1" applyBorder="1"/>
    <xf numFmtId="0" fontId="0" fillId="9" borderId="4" xfId="0" applyFill="1" applyBorder="1"/>
    <xf numFmtId="0" fontId="0" fillId="9" borderId="4" xfId="0" applyFont="1" applyFill="1" applyBorder="1" applyAlignment="1" applyProtection="1">
      <alignment horizontal="right"/>
    </xf>
    <xf numFmtId="0" fontId="3" fillId="9" borderId="4" xfId="0" applyFont="1" applyFill="1" applyBorder="1" applyAlignment="1">
      <alignment vertical="center"/>
    </xf>
    <xf numFmtId="0" fontId="0" fillId="9" borderId="4" xfId="0" applyFill="1" applyBorder="1" applyAlignment="1" applyProtection="1">
      <alignment horizontal="right" vertical="center" wrapText="1"/>
    </xf>
    <xf numFmtId="0" fontId="0" fillId="10" borderId="4" xfId="0" applyFill="1" applyBorder="1"/>
    <xf numFmtId="14" fontId="0" fillId="11" borderId="4" xfId="0" applyNumberFormat="1" applyFill="1" applyBorder="1"/>
    <xf numFmtId="14" fontId="0" fillId="12" borderId="4" xfId="0" applyNumberFormat="1" applyFill="1" applyBorder="1"/>
    <xf numFmtId="0" fontId="0" fillId="0" borderId="4" xfId="0" applyFont="1" applyFill="1" applyBorder="1" applyAlignment="1"/>
    <xf numFmtId="0" fontId="0" fillId="0" borderId="4" xfId="0" applyFont="1" applyFill="1" applyBorder="1" applyAlignment="1" applyProtection="1">
      <alignment horizontal="right" wrapText="1"/>
    </xf>
    <xf numFmtId="0" fontId="0" fillId="0" borderId="4" xfId="0" applyFont="1" applyFill="1" applyBorder="1" applyAlignment="1" applyProtection="1">
      <alignment wrapText="1"/>
    </xf>
    <xf numFmtId="0" fontId="0" fillId="13" borderId="4" xfId="0" applyFill="1" applyBorder="1"/>
    <xf numFmtId="0" fontId="0" fillId="13" borderId="4" xfId="0" applyFont="1" applyFill="1" applyBorder="1" applyAlignment="1" applyProtection="1">
      <alignment horizontal="right"/>
    </xf>
    <xf numFmtId="0" fontId="0" fillId="13" borderId="4" xfId="0" applyFont="1" applyFill="1" applyBorder="1" applyAlignment="1" applyProtection="1">
      <alignment vertical="center"/>
    </xf>
    <xf numFmtId="0" fontId="0" fillId="13" borderId="4" xfId="0" applyFill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 vertical="center"/>
    </xf>
    <xf numFmtId="0" fontId="0" fillId="0" borderId="0" xfId="0" applyFill="1" applyBorder="1"/>
    <xf numFmtId="0" fontId="0" fillId="0" borderId="4" xfId="0" applyFont="1" applyBorder="1" applyAlignment="1">
      <alignment vertical="center"/>
    </xf>
    <xf numFmtId="0" fontId="0" fillId="0" borderId="4" xfId="0" applyFill="1" applyBorder="1" applyAlignment="1" applyProtection="1">
      <alignment vertical="center" wrapText="1"/>
    </xf>
    <xf numFmtId="14" fontId="0" fillId="0" borderId="4" xfId="0" applyNumberFormat="1" applyFont="1" applyFill="1" applyBorder="1" applyAlignment="1" applyProtection="1">
      <alignment vertical="center" wrapText="1"/>
    </xf>
    <xf numFmtId="14" fontId="0" fillId="14" borderId="4" xfId="0" applyNumberFormat="1" applyFill="1" applyBorder="1"/>
    <xf numFmtId="0" fontId="0" fillId="13" borderId="5" xfId="0" applyFill="1" applyBorder="1"/>
    <xf numFmtId="0" fontId="3" fillId="0" borderId="4" xfId="0" applyFont="1" applyBorder="1" applyAlignment="1">
      <alignment vertical="center"/>
    </xf>
    <xf numFmtId="14" fontId="0" fillId="13" borderId="4" xfId="0" applyNumberFormat="1" applyFill="1" applyBorder="1"/>
    <xf numFmtId="0" fontId="0" fillId="13" borderId="5" xfId="0" applyFont="1" applyFill="1" applyBorder="1" applyAlignment="1" applyProtection="1">
      <alignment vertical="center"/>
    </xf>
    <xf numFmtId="0" fontId="0" fillId="0" borderId="4" xfId="0" applyFont="1" applyBorder="1" applyAlignment="1">
      <alignment horizontal="right"/>
    </xf>
    <xf numFmtId="0" fontId="0" fillId="0" borderId="3" xfId="0" applyBorder="1"/>
    <xf numFmtId="0" fontId="0" fillId="0" borderId="4" xfId="0" applyFill="1" applyBorder="1" applyAlignment="1" applyProtection="1">
      <alignment vertical="center"/>
    </xf>
    <xf numFmtId="0" fontId="0" fillId="0" borderId="4" xfId="0" applyFont="1" applyFill="1" applyBorder="1" applyAlignment="1">
      <alignment horizontal="right"/>
    </xf>
    <xf numFmtId="14" fontId="0" fillId="0" borderId="4" xfId="0" applyNumberFormat="1" applyFont="1" applyFill="1" applyBorder="1" applyAlignment="1" applyProtection="1">
      <alignment vertical="center"/>
    </xf>
    <xf numFmtId="0" fontId="0" fillId="5" borderId="4" xfId="0" applyFill="1" applyBorder="1"/>
    <xf numFmtId="0" fontId="0" fillId="3" borderId="4" xfId="0" applyFill="1" applyBorder="1"/>
    <xf numFmtId="0" fontId="0" fillId="0" borderId="4" xfId="0" applyFont="1" applyFill="1" applyBorder="1" applyAlignment="1" applyProtection="1">
      <alignment horizontal="left"/>
    </xf>
    <xf numFmtId="0" fontId="0" fillId="4" borderId="4" xfId="0" applyFill="1" applyBorder="1"/>
    <xf numFmtId="0" fontId="0" fillId="0" borderId="4" xfId="0" applyFont="1" applyBorder="1" applyAlignment="1">
      <alignment wrapText="1"/>
    </xf>
    <xf numFmtId="164" fontId="0" fillId="5" borderId="4" xfId="0" applyNumberFormat="1" applyFill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6" borderId="4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 applyProtection="1">
      <alignment vertical="top" wrapText="1"/>
    </xf>
    <xf numFmtId="0" fontId="0" fillId="0" borderId="4" xfId="0" applyFont="1" applyBorder="1" applyAlignment="1">
      <alignment horizontal="center" wrapText="1"/>
    </xf>
    <xf numFmtId="0" fontId="0" fillId="13" borderId="4" xfId="0" applyFont="1" applyFill="1" applyBorder="1" applyAlignment="1" applyProtection="1"/>
    <xf numFmtId="0" fontId="0" fillId="13" borderId="4" xfId="0" applyFont="1" applyFill="1" applyBorder="1" applyAlignment="1"/>
    <xf numFmtId="0" fontId="0" fillId="13" borderId="4" xfId="0" applyFont="1" applyFill="1" applyBorder="1" applyAlignment="1" applyProtection="1">
      <alignment wrapText="1"/>
    </xf>
    <xf numFmtId="0" fontId="0" fillId="13" borderId="4" xfId="0" applyFill="1" applyBorder="1" applyAlignment="1" applyProtection="1">
      <alignment horizontal="right" wrapText="1"/>
    </xf>
    <xf numFmtId="0" fontId="0" fillId="0" borderId="6" xfId="0" applyFill="1" applyBorder="1"/>
    <xf numFmtId="0" fontId="0" fillId="6" borderId="6" xfId="0" applyFont="1" applyFill="1" applyBorder="1"/>
    <xf numFmtId="0" fontId="0" fillId="6" borderId="7" xfId="0" applyFont="1" applyFill="1" applyBorder="1"/>
    <xf numFmtId="0" fontId="0" fillId="0" borderId="7" xfId="0" applyFill="1" applyBorder="1"/>
    <xf numFmtId="0" fontId="0" fillId="0" borderId="7" xfId="0" applyBorder="1"/>
    <xf numFmtId="0" fontId="0" fillId="0" borderId="8" xfId="0" applyBorder="1"/>
    <xf numFmtId="0" fontId="0" fillId="6" borderId="1" xfId="0" applyFont="1" applyFill="1" applyBorder="1"/>
    <xf numFmtId="0" fontId="0" fillId="0" borderId="1" xfId="0" applyFill="1" applyBorder="1"/>
    <xf numFmtId="0" fontId="0" fillId="0" borderId="1" xfId="0" applyBorder="1"/>
    <xf numFmtId="0" fontId="0" fillId="0" borderId="5" xfId="0" applyBorder="1"/>
    <xf numFmtId="14" fontId="0" fillId="0" borderId="1" xfId="0" applyNumberFormat="1" applyFont="1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5" borderId="4" xfId="0" applyFont="1" applyFill="1" applyBorder="1" applyAlignment="1">
      <alignment horizontal="center" vertical="center"/>
    </xf>
    <xf numFmtId="0" fontId="0" fillId="6" borderId="3" xfId="0" applyFont="1" applyFill="1" applyBorder="1"/>
    <xf numFmtId="0" fontId="0" fillId="0" borderId="3" xfId="0" applyFill="1" applyBorder="1"/>
    <xf numFmtId="14" fontId="0" fillId="5" borderId="4" xfId="0" applyNumberFormat="1" applyFill="1" applyBorder="1" applyAlignment="1">
      <alignment horizontal="center" vertical="center"/>
    </xf>
    <xf numFmtId="0" fontId="0" fillId="5" borderId="4" xfId="0" applyFont="1" applyFill="1" applyBorder="1" applyAlignment="1">
      <alignment vertical="center"/>
    </xf>
    <xf numFmtId="0" fontId="0" fillId="5" borderId="7" xfId="0" applyFill="1" applyBorder="1"/>
    <xf numFmtId="14" fontId="0" fillId="4" borderId="8" xfId="0" applyNumberFormat="1" applyFill="1" applyBorder="1"/>
    <xf numFmtId="14" fontId="0" fillId="5" borderId="1" xfId="0" applyNumberFormat="1" applyFill="1" applyBorder="1"/>
    <xf numFmtId="0" fontId="0" fillId="0" borderId="4" xfId="0" applyBorder="1" applyAlignment="1">
      <alignment vertical="top"/>
    </xf>
    <xf numFmtId="0" fontId="0" fillId="5" borderId="3" xfId="0" applyFill="1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5" xfId="0" applyFill="1" applyBorder="1"/>
    <xf numFmtId="0" fontId="0" fillId="0" borderId="4" xfId="0" applyBorder="1" applyAlignment="1">
      <alignment vertical="center"/>
    </xf>
    <xf numFmtId="14" fontId="0" fillId="0" borderId="4" xfId="0" applyNumberFormat="1" applyFont="1" applyBorder="1"/>
    <xf numFmtId="14" fontId="0" fillId="5" borderId="4" xfId="0" applyNumberFormat="1" applyFill="1" applyBorder="1" applyAlignment="1">
      <alignment vertical="center" wrapText="1"/>
    </xf>
    <xf numFmtId="14" fontId="0" fillId="5" borderId="0" xfId="0" applyNumberFormat="1" applyFill="1" applyBorder="1"/>
    <xf numFmtId="0" fontId="0" fillId="5" borderId="0" xfId="0" applyFill="1" applyBorder="1"/>
    <xf numFmtId="0" fontId="0" fillId="9" borderId="4" xfId="0" applyFill="1" applyBorder="1" applyAlignment="1">
      <alignment horizontal="right"/>
    </xf>
    <xf numFmtId="0" fontId="0" fillId="11" borderId="4" xfId="0" applyFill="1" applyBorder="1"/>
    <xf numFmtId="0" fontId="0" fillId="12" borderId="4" xfId="0" applyFill="1" applyBorder="1"/>
    <xf numFmtId="0" fontId="0" fillId="0" borderId="4" xfId="0" applyFont="1" applyBorder="1" applyAlignment="1"/>
    <xf numFmtId="0" fontId="0" fillId="0" borderId="0" xfId="0" applyFont="1" applyFill="1" applyBorder="1" applyAlignment="1" applyProtection="1">
      <alignment vertical="center"/>
    </xf>
    <xf numFmtId="0" fontId="0" fillId="0" borderId="3" xfId="0" applyBorder="1" applyAlignment="1">
      <alignment horizontal="right"/>
    </xf>
    <xf numFmtId="0" fontId="0" fillId="0" borderId="3" xfId="0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horizontal="right" vertical="center" wrapText="1"/>
    </xf>
    <xf numFmtId="0" fontId="0" fillId="7" borderId="3" xfId="0" applyFill="1" applyBorder="1" applyAlignment="1" applyProtection="1">
      <alignment horizontal="right" vertical="center" wrapText="1"/>
    </xf>
    <xf numFmtId="0" fontId="0" fillId="4" borderId="3" xfId="0" applyFill="1" applyBorder="1"/>
    <xf numFmtId="1" fontId="5" fillId="0" borderId="4" xfId="2" applyNumberFormat="1" applyFill="1" applyBorder="1" applyAlignment="1" applyProtection="1">
      <alignment horizontal="right" vertical="center" wrapText="1"/>
    </xf>
    <xf numFmtId="0" fontId="0" fillId="0" borderId="0" xfId="0" applyFont="1" applyBorder="1" applyAlignment="1"/>
    <xf numFmtId="0" fontId="0" fillId="0" borderId="0" xfId="0" applyFont="1" applyFill="1" applyBorder="1" applyAlignment="1" applyProtection="1">
      <alignment horizontal="right"/>
    </xf>
    <xf numFmtId="14" fontId="0" fillId="5" borderId="8" xfId="0" applyNumberFormat="1" applyFill="1" applyBorder="1"/>
    <xf numFmtId="0" fontId="0" fillId="0" borderId="0" xfId="0" applyFill="1" applyBorder="1" applyAlignment="1" applyProtection="1">
      <alignment vertical="center" wrapText="1"/>
    </xf>
    <xf numFmtId="0" fontId="0" fillId="0" borderId="6" xfId="0" applyBorder="1"/>
    <xf numFmtId="0" fontId="6" fillId="0" borderId="4" xfId="0" applyFont="1" applyBorder="1" applyAlignment="1">
      <alignment horizontal="right" vertical="top"/>
    </xf>
    <xf numFmtId="14" fontId="0" fillId="0" borderId="4" xfId="0" applyNumberFormat="1" applyFont="1" applyBorder="1" applyAlignment="1">
      <alignment vertical="top"/>
    </xf>
    <xf numFmtId="0" fontId="0" fillId="7" borderId="4" xfId="0" applyFill="1" applyBorder="1" applyAlignment="1">
      <alignment vertical="top" wrapText="1"/>
    </xf>
    <xf numFmtId="14" fontId="7" fillId="0" borderId="4" xfId="0" applyNumberFormat="1" applyFont="1" applyBorder="1" applyAlignment="1">
      <alignment vertical="top"/>
    </xf>
    <xf numFmtId="0" fontId="7" fillId="7" borderId="4" xfId="0" applyFont="1" applyFill="1" applyBorder="1" applyAlignment="1">
      <alignment vertical="top" wrapText="1"/>
    </xf>
    <xf numFmtId="0" fontId="0" fillId="7" borderId="4" xfId="0" applyFill="1" applyBorder="1" applyAlignment="1">
      <alignment vertical="top"/>
    </xf>
    <xf numFmtId="0" fontId="0" fillId="13" borderId="1" xfId="0" applyFill="1" applyBorder="1"/>
    <xf numFmtId="0" fontId="0" fillId="0" borderId="10" xfId="0" applyBorder="1"/>
    <xf numFmtId="0" fontId="0" fillId="0" borderId="4" xfId="0" applyFont="1" applyBorder="1" applyAlignment="1">
      <alignment horizontal="right" vertical="top"/>
    </xf>
    <xf numFmtId="0" fontId="0" fillId="0" borderId="3" xfId="0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13" borderId="4" xfId="0" applyFont="1" applyFill="1" applyBorder="1" applyAlignment="1">
      <alignment horizontal="right"/>
    </xf>
    <xf numFmtId="0" fontId="0" fillId="13" borderId="4" xfId="0" applyFont="1" applyFill="1" applyBorder="1" applyAlignment="1">
      <alignment vertical="top"/>
    </xf>
    <xf numFmtId="14" fontId="0" fillId="4" borderId="7" xfId="0" applyNumberFormat="1" applyFill="1" applyBorder="1"/>
    <xf numFmtId="0" fontId="0" fillId="0" borderId="8" xfId="0" applyFill="1" applyBorder="1"/>
    <xf numFmtId="14" fontId="0" fillId="4" borderId="1" xfId="0" applyNumberFormat="1" applyFill="1" applyBorder="1"/>
    <xf numFmtId="0" fontId="0" fillId="5" borderId="1" xfId="0" applyFill="1" applyBorder="1"/>
    <xf numFmtId="0" fontId="0" fillId="0" borderId="11" xfId="0" applyFill="1" applyBorder="1"/>
    <xf numFmtId="0" fontId="0" fillId="5" borderId="12" xfId="0" applyFill="1" applyBorder="1"/>
    <xf numFmtId="0" fontId="0" fillId="0" borderId="1" xfId="0" applyFont="1" applyBorder="1" applyAlignment="1">
      <alignment vertical="center"/>
    </xf>
    <xf numFmtId="0" fontId="0" fillId="7" borderId="8" xfId="0" applyFill="1" applyBorder="1"/>
    <xf numFmtId="0" fontId="0" fillId="4" borderId="1" xfId="0" applyFill="1" applyBorder="1"/>
    <xf numFmtId="0" fontId="0" fillId="0" borderId="0" xfId="0" applyBorder="1" applyAlignment="1">
      <alignment vertical="top"/>
    </xf>
    <xf numFmtId="0" fontId="0" fillId="13" borderId="0" xfId="0" applyFill="1" applyBorder="1"/>
    <xf numFmtId="0" fontId="0" fillId="4" borderId="7" xfId="0" applyFill="1" applyBorder="1"/>
    <xf numFmtId="0" fontId="0" fillId="15" borderId="4" xfId="0" applyFill="1" applyBorder="1"/>
    <xf numFmtId="0" fontId="0" fillId="13" borderId="8" xfId="0" applyFill="1" applyBorder="1"/>
    <xf numFmtId="0" fontId="0" fillId="13" borderId="9" xfId="0" applyFill="1" applyBorder="1"/>
    <xf numFmtId="0" fontId="0" fillId="9" borderId="8" xfId="0" applyFill="1" applyBorder="1"/>
    <xf numFmtId="0" fontId="0" fillId="9" borderId="1" xfId="0" applyFill="1" applyBorder="1" applyAlignment="1">
      <alignment horizontal="right"/>
    </xf>
    <xf numFmtId="0" fontId="0" fillId="9" borderId="1" xfId="0" applyFill="1" applyBorder="1"/>
    <xf numFmtId="0" fontId="0" fillId="9" borderId="5" xfId="0" applyFill="1" applyBorder="1"/>
    <xf numFmtId="0" fontId="0" fillId="13" borderId="3" xfId="0" applyFill="1" applyBorder="1"/>
    <xf numFmtId="0" fontId="0" fillId="0" borderId="1" xfId="0" applyBorder="1" applyAlignment="1">
      <alignment vertical="center"/>
    </xf>
    <xf numFmtId="14" fontId="0" fillId="4" borderId="3" xfId="0" applyNumberFormat="1" applyFill="1" applyBorder="1"/>
    <xf numFmtId="14" fontId="0" fillId="5" borderId="3" xfId="0" applyNumberFormat="1" applyFill="1" applyBorder="1"/>
    <xf numFmtId="0" fontId="0" fillId="0" borderId="4" xfId="0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1" xfId="0" applyFont="1" applyFill="1" applyBorder="1"/>
    <xf numFmtId="0" fontId="0" fillId="9" borderId="4" xfId="0" applyFont="1" applyFill="1" applyBorder="1" applyAlignment="1">
      <alignment horizontal="right"/>
    </xf>
    <xf numFmtId="0" fontId="0" fillId="0" borderId="0" xfId="0" applyFont="1" applyFill="1" applyBorder="1"/>
    <xf numFmtId="0" fontId="0" fillId="22" borderId="4" xfId="0" applyFont="1" applyFill="1" applyBorder="1"/>
    <xf numFmtId="0" fontId="0" fillId="23" borderId="4" xfId="0" applyFill="1" applyBorder="1"/>
    <xf numFmtId="0" fontId="0" fillId="23" borderId="4" xfId="0" applyFont="1" applyFill="1" applyBorder="1" applyAlignment="1">
      <alignment horizontal="right"/>
    </xf>
    <xf numFmtId="0" fontId="0" fillId="23" borderId="4" xfId="0" applyFont="1" applyFill="1" applyBorder="1"/>
    <xf numFmtId="0" fontId="0" fillId="24" borderId="4" xfId="0" applyFill="1" applyBorder="1"/>
    <xf numFmtId="0" fontId="0" fillId="25" borderId="4" xfId="0" applyFill="1" applyBorder="1"/>
    <xf numFmtId="0" fontId="0" fillId="26" borderId="4" xfId="0" applyFill="1" applyBorder="1"/>
    <xf numFmtId="0" fontId="0" fillId="6" borderId="5" xfId="0" applyFont="1" applyFill="1" applyBorder="1"/>
    <xf numFmtId="0" fontId="0" fillId="23" borderId="8" xfId="0" applyFont="1" applyFill="1" applyBorder="1"/>
    <xf numFmtId="0" fontId="0" fillId="0" borderId="8" xfId="0" applyFont="1" applyFill="1" applyBorder="1"/>
    <xf numFmtId="0" fontId="0" fillId="0" borderId="6" xfId="0" applyFont="1" applyFill="1" applyBorder="1"/>
    <xf numFmtId="0" fontId="0" fillId="0" borderId="13" xfId="0" applyFill="1" applyBorder="1"/>
    <xf numFmtId="0" fontId="0" fillId="0" borderId="0" xfId="0" applyFont="1" applyFill="1" applyBorder="1" applyAlignment="1">
      <alignment horizontal="right"/>
    </xf>
    <xf numFmtId="0" fontId="0" fillId="9" borderId="4" xfId="0" applyFont="1" applyFill="1" applyBorder="1"/>
    <xf numFmtId="0" fontId="6" fillId="0" borderId="4" xfId="0" applyFont="1" applyFill="1" applyBorder="1" applyAlignment="1">
      <alignment horizontal="right" vertical="top"/>
    </xf>
    <xf numFmtId="0" fontId="0" fillId="7" borderId="4" xfId="0" applyFill="1" applyBorder="1" applyAlignment="1"/>
    <xf numFmtId="0" fontId="0" fillId="0" borderId="4" xfId="0" applyFont="1" applyFill="1" applyBorder="1" applyAlignment="1">
      <alignment horizontal="right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/>
    <xf numFmtId="0" fontId="0" fillId="27" borderId="4" xfId="0" applyFill="1" applyBorder="1"/>
    <xf numFmtId="0" fontId="0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/>
    </xf>
    <xf numFmtId="14" fontId="0" fillId="0" borderId="4" xfId="0" applyNumberFormat="1" applyFont="1" applyFill="1" applyBorder="1"/>
    <xf numFmtId="0" fontId="0" fillId="16" borderId="4" xfId="0" applyFill="1" applyBorder="1"/>
    <xf numFmtId="0" fontId="0" fillId="16" borderId="4" xfId="0" applyFont="1" applyFill="1" applyBorder="1" applyAlignment="1" applyProtection="1">
      <alignment horizontal="right"/>
    </xf>
    <xf numFmtId="0" fontId="0" fillId="17" borderId="4" xfId="0" applyFill="1" applyBorder="1" applyAlignment="1" applyProtection="1">
      <alignment vertical="center" wrapText="1"/>
    </xf>
    <xf numFmtId="0" fontId="0" fillId="28" borderId="4" xfId="0" applyFill="1" applyBorder="1"/>
    <xf numFmtId="0" fontId="0" fillId="29" borderId="4" xfId="0" applyFill="1" applyBorder="1"/>
    <xf numFmtId="49" fontId="0" fillId="0" borderId="4" xfId="0" applyNumberFormat="1" applyFont="1" applyFill="1" applyBorder="1" applyAlignment="1" applyProtection="1">
      <alignment horizontal="right"/>
    </xf>
    <xf numFmtId="0" fontId="0" fillId="23" borderId="4" xfId="0" applyFont="1" applyFill="1" applyBorder="1" applyAlignment="1" applyProtection="1">
      <alignment horizontal="right"/>
    </xf>
    <xf numFmtId="0" fontId="0" fillId="23" borderId="4" xfId="0" applyFill="1" applyBorder="1" applyAlignment="1" applyProtection="1">
      <alignment horizontal="right" vertical="center" wrapText="1"/>
    </xf>
    <xf numFmtId="0" fontId="0" fillId="24" borderId="4" xfId="0" applyFill="1" applyBorder="1" applyAlignment="1" applyProtection="1">
      <alignment horizontal="right" vertical="center" wrapText="1"/>
    </xf>
    <xf numFmtId="14" fontId="0" fillId="25" borderId="4" xfId="0" applyNumberFormat="1" applyFill="1" applyBorder="1"/>
    <xf numFmtId="0" fontId="0" fillId="0" borderId="6" xfId="0" applyFont="1" applyFill="1" applyBorder="1" applyAlignment="1" applyProtection="1">
      <alignment vertical="center"/>
    </xf>
    <xf numFmtId="15" fontId="0" fillId="0" borderId="4" xfId="0" applyNumberFormat="1" applyBorder="1"/>
    <xf numFmtId="0" fontId="0" fillId="17" borderId="4" xfId="0" applyFill="1" applyBorder="1" applyAlignment="1" applyProtection="1">
      <alignment vertical="center"/>
    </xf>
    <xf numFmtId="0" fontId="0" fillId="0" borderId="14" xfId="0" applyFill="1" applyBorder="1"/>
    <xf numFmtId="0" fontId="0" fillId="9" borderId="4" xfId="0" applyFont="1" applyFill="1" applyBorder="1" applyAlignment="1" applyProtection="1"/>
    <xf numFmtId="0" fontId="0" fillId="9" borderId="4" xfId="0" applyFont="1" applyFill="1" applyBorder="1" applyAlignment="1" applyProtection="1">
      <alignment wrapText="1"/>
    </xf>
    <xf numFmtId="0" fontId="0" fillId="9" borderId="4" xfId="0" applyFill="1" applyBorder="1" applyAlignment="1" applyProtection="1">
      <alignment vertical="center" wrapText="1"/>
    </xf>
    <xf numFmtId="0" fontId="0" fillId="10" borderId="4" xfId="0" applyFill="1" applyBorder="1" applyAlignment="1" applyProtection="1">
      <alignment horizontal="right" vertical="center" wrapText="1"/>
    </xf>
    <xf numFmtId="0" fontId="0" fillId="0" borderId="4" xfId="0" applyFont="1" applyBorder="1"/>
    <xf numFmtId="0" fontId="0" fillId="0" borderId="7" xfId="0" applyFont="1" applyFill="1" applyBorder="1" applyAlignment="1" applyProtection="1">
      <alignment vertical="center"/>
    </xf>
    <xf numFmtId="14" fontId="0" fillId="5" borderId="5" xfId="0" applyNumberFormat="1" applyFill="1" applyBorder="1"/>
    <xf numFmtId="0" fontId="0" fillId="0" borderId="0" xfId="0" applyFont="1" applyFill="1" applyBorder="1" applyAlignment="1" applyProtection="1"/>
    <xf numFmtId="0" fontId="0" fillId="0" borderId="3" xfId="0" applyFont="1" applyFill="1" applyBorder="1" applyAlignment="1" applyProtection="1">
      <alignment wrapText="1"/>
    </xf>
    <xf numFmtId="14" fontId="0" fillId="5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textRotation="90" wrapText="1"/>
    </xf>
    <xf numFmtId="0" fontId="0" fillId="13" borderId="4" xfId="0" applyFill="1" applyBorder="1" applyAlignment="1" applyProtection="1">
      <alignment vertical="center" wrapText="1"/>
    </xf>
    <xf numFmtId="14" fontId="0" fillId="4" borderId="4" xfId="0" applyNumberFormat="1" applyFill="1" applyBorder="1" applyAlignment="1" applyProtection="1"/>
    <xf numFmtId="0" fontId="0" fillId="0" borderId="4" xfId="0" applyFill="1" applyBorder="1" applyAlignment="1" applyProtection="1">
      <alignment horizontal="right"/>
    </xf>
    <xf numFmtId="0" fontId="0" fillId="0" borderId="4" xfId="0" applyFont="1" applyFill="1" applyBorder="1" applyAlignment="1">
      <alignment horizontal="left"/>
    </xf>
    <xf numFmtId="14" fontId="0" fillId="0" borderId="4" xfId="0" applyNumberFormat="1" applyFont="1" applyFill="1" applyBorder="1" applyAlignment="1"/>
    <xf numFmtId="0" fontId="0" fillId="0" borderId="4" xfId="0" applyFill="1" applyBorder="1" applyAlignment="1"/>
    <xf numFmtId="0" fontId="0" fillId="0" borderId="0" xfId="0" applyFont="1" applyFill="1" applyBorder="1" applyAlignment="1" applyProtection="1">
      <alignment wrapText="1"/>
    </xf>
    <xf numFmtId="1" fontId="0" fillId="0" borderId="4" xfId="0" applyNumberFormat="1" applyFill="1" applyBorder="1" applyAlignment="1" applyProtection="1">
      <alignment vertical="center"/>
    </xf>
    <xf numFmtId="14" fontId="0" fillId="0" borderId="4" xfId="0" applyNumberFormat="1" applyFont="1" applyFill="1" applyBorder="1" applyAlignment="1" applyProtection="1">
      <alignment wrapText="1"/>
    </xf>
    <xf numFmtId="14" fontId="0" fillId="5" borderId="4" xfId="0" applyNumberForma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" xfId="0" applyBorder="1" applyAlignment="1"/>
    <xf numFmtId="0" fontId="0" fillId="27" borderId="4" xfId="0" applyFont="1" applyFill="1" applyBorder="1"/>
    <xf numFmtId="0" fontId="7" fillId="7" borderId="4" xfId="0" applyFont="1" applyFill="1" applyBorder="1" applyAlignment="1">
      <alignment vertical="top"/>
    </xf>
    <xf numFmtId="14" fontId="0" fillId="5" borderId="4" xfId="0" applyNumberFormat="1" applyFill="1" applyBorder="1" applyAlignment="1"/>
    <xf numFmtId="14" fontId="0" fillId="14" borderId="4" xfId="0" applyNumberFormat="1" applyFont="1" applyFill="1" applyBorder="1"/>
    <xf numFmtId="14" fontId="0" fillId="4" borderId="4" xfId="0" applyNumberFormat="1" applyFill="1" applyBorder="1" applyAlignment="1" applyProtection="1">
      <alignment horizontal="right" wrapText="1"/>
    </xf>
    <xf numFmtId="0" fontId="0" fillId="3" borderId="4" xfId="0" applyFont="1" applyFill="1" applyBorder="1" applyAlignment="1" applyProtection="1">
      <alignment vertical="center"/>
    </xf>
    <xf numFmtId="0" fontId="0" fillId="9" borderId="4" xfId="0" applyFill="1" applyBorder="1" applyAlignment="1">
      <alignment vertical="top"/>
    </xf>
    <xf numFmtId="0" fontId="0" fillId="9" borderId="0" xfId="0" applyFill="1" applyBorder="1"/>
    <xf numFmtId="0" fontId="0" fillId="9" borderId="0" xfId="0" applyFont="1" applyFill="1" applyBorder="1"/>
    <xf numFmtId="0" fontId="0" fillId="18" borderId="4" xfId="0" applyFont="1" applyFill="1" applyBorder="1"/>
    <xf numFmtId="0" fontId="0" fillId="18" borderId="4" xfId="0" applyFill="1" applyBorder="1"/>
    <xf numFmtId="0" fontId="0" fillId="18" borderId="4" xfId="0" applyFont="1" applyFill="1" applyBorder="1" applyAlignment="1">
      <alignment textRotation="90" wrapText="1"/>
    </xf>
    <xf numFmtId="0" fontId="0" fillId="0" borderId="5" xfId="0" applyFont="1" applyFill="1" applyBorder="1"/>
    <xf numFmtId="0" fontId="0" fillId="9" borderId="4" xfId="0" applyFont="1" applyFill="1" applyBorder="1" applyAlignment="1">
      <alignment horizontal="left" vertical="top"/>
    </xf>
    <xf numFmtId="0" fontId="0" fillId="9" borderId="8" xfId="0" applyFill="1" applyBorder="1" applyAlignment="1">
      <alignment horizontal="right"/>
    </xf>
    <xf numFmtId="0" fontId="0" fillId="0" borderId="4" xfId="0" applyFont="1" applyBorder="1" applyAlignment="1">
      <alignment horizontal="left" vertical="center"/>
    </xf>
    <xf numFmtId="0" fontId="0" fillId="0" borderId="15" xfId="0" applyFill="1" applyBorder="1"/>
    <xf numFmtId="0" fontId="0" fillId="18" borderId="7" xfId="0" applyFill="1" applyBorder="1"/>
    <xf numFmtId="0" fontId="0" fillId="18" borderId="1" xfId="0" applyFill="1" applyBorder="1"/>
    <xf numFmtId="0" fontId="0" fillId="18" borderId="3" xfId="0" applyFill="1" applyBorder="1"/>
    <xf numFmtId="0" fontId="0" fillId="6" borderId="4" xfId="0" applyFill="1" applyBorder="1"/>
    <xf numFmtId="0" fontId="0" fillId="5" borderId="5" xfId="0" applyFill="1" applyBorder="1"/>
    <xf numFmtId="0" fontId="0" fillId="0" borderId="4" xfId="0" applyFont="1" applyFill="1" applyBorder="1" applyAlignment="1">
      <alignment horizontal="center" wrapText="1"/>
    </xf>
    <xf numFmtId="0" fontId="0" fillId="7" borderId="4" xfId="0" applyFill="1" applyBorder="1" applyAlignment="1" applyProtection="1">
      <alignment vertical="center" wrapText="1"/>
    </xf>
    <xf numFmtId="0" fontId="0" fillId="30" borderId="4" xfId="0" applyFont="1" applyFill="1" applyBorder="1"/>
    <xf numFmtId="0" fontId="0" fillId="30" borderId="4" xfId="0" applyFill="1" applyBorder="1"/>
    <xf numFmtId="0" fontId="0" fillId="19" borderId="4" xfId="0" applyFill="1" applyBorder="1"/>
    <xf numFmtId="0" fontId="0" fillId="0" borderId="0" xfId="0" applyFill="1" applyBorder="1" applyAlignment="1" applyProtection="1">
      <alignment vertical="center"/>
    </xf>
    <xf numFmtId="0" fontId="0" fillId="19" borderId="4" xfId="0" applyFont="1" applyFill="1" applyBorder="1"/>
    <xf numFmtId="0" fontId="0" fillId="27" borderId="3" xfId="0" applyFill="1" applyBorder="1"/>
    <xf numFmtId="0" fontId="0" fillId="31" borderId="4" xfId="0" applyFill="1" applyBorder="1" applyAlignment="1" applyProtection="1">
      <alignment horizontal="right" wrapText="1"/>
    </xf>
    <xf numFmtId="0" fontId="0" fillId="5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17" borderId="4" xfId="0" applyFill="1" applyBorder="1"/>
    <xf numFmtId="0" fontId="0" fillId="0" borderId="0" xfId="0" applyFill="1" applyBorder="1" applyAlignment="1" applyProtection="1">
      <alignment horizontal="right" wrapText="1"/>
    </xf>
    <xf numFmtId="14" fontId="0" fillId="4" borderId="4" xfId="0" applyNumberFormat="1" applyFill="1" applyBorder="1" applyAlignment="1">
      <alignment wrapText="1"/>
    </xf>
    <xf numFmtId="0" fontId="0" fillId="0" borderId="0" xfId="0" applyFill="1" applyBorder="1" applyAlignment="1" applyProtection="1">
      <alignment horizontal="right" vertical="center" wrapText="1"/>
    </xf>
    <xf numFmtId="0" fontId="0" fillId="9" borderId="4" xfId="0" applyFont="1" applyFill="1" applyBorder="1" applyAlignment="1" applyProtection="1">
      <alignment vertical="center"/>
    </xf>
    <xf numFmtId="0" fontId="0" fillId="13" borderId="0" xfId="0" applyFont="1" applyFill="1" applyBorder="1" applyAlignment="1" applyProtection="1">
      <alignment wrapText="1"/>
    </xf>
    <xf numFmtId="0" fontId="0" fillId="13" borderId="4" xfId="0" applyFill="1" applyBorder="1" applyAlignment="1">
      <alignment vertical="center"/>
    </xf>
    <xf numFmtId="0" fontId="0" fillId="13" borderId="8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horizontal="right"/>
    </xf>
    <xf numFmtId="0" fontId="0" fillId="0" borderId="16" xfId="0" applyFont="1" applyFill="1" applyBorder="1" applyAlignment="1" applyProtection="1">
      <alignment vertical="center"/>
    </xf>
    <xf numFmtId="0" fontId="0" fillId="13" borderId="0" xfId="0" applyFont="1" applyFill="1" applyBorder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7" xfId="0" applyFont="1" applyFill="1" applyBorder="1" applyAlignment="1" applyProtection="1"/>
    <xf numFmtId="0" fontId="0" fillId="0" borderId="5" xfId="0" applyFont="1" applyFill="1" applyBorder="1" applyAlignment="1" applyProtection="1">
      <alignment vertical="center"/>
    </xf>
    <xf numFmtId="0" fontId="0" fillId="6" borderId="8" xfId="0" applyFont="1" applyFill="1" applyBorder="1"/>
    <xf numFmtId="0" fontId="0" fillId="8" borderId="8" xfId="0" applyFont="1" applyFill="1" applyBorder="1"/>
    <xf numFmtId="0" fontId="0" fillId="23" borderId="0" xfId="0" applyFont="1" applyFill="1" applyBorder="1" applyAlignment="1">
      <alignment vertical="center"/>
    </xf>
    <xf numFmtId="0" fontId="0" fillId="9" borderId="5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center" vertical="center" wrapText="1"/>
    </xf>
    <xf numFmtId="14" fontId="0" fillId="4" borderId="4" xfId="0" applyNumberFormat="1" applyFill="1" applyBorder="1" applyAlignment="1">
      <alignment horizontal="right"/>
    </xf>
    <xf numFmtId="0" fontId="0" fillId="0" borderId="7" xfId="0" applyFont="1" applyBorder="1" applyAlignment="1">
      <alignment vertical="center"/>
    </xf>
    <xf numFmtId="14" fontId="0" fillId="0" borderId="8" xfId="0" applyNumberFormat="1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6" borderId="17" xfId="0" applyFont="1" applyFill="1" applyBorder="1"/>
    <xf numFmtId="0" fontId="0" fillId="0" borderId="6" xfId="0" applyBorder="1" applyAlignment="1">
      <alignment vertical="top"/>
    </xf>
    <xf numFmtId="0" fontId="0" fillId="0" borderId="3" xfId="0" applyFont="1" applyBorder="1" applyAlignment="1">
      <alignment vertical="center"/>
    </xf>
    <xf numFmtId="0" fontId="0" fillId="0" borderId="15" xfId="0" applyBorder="1"/>
    <xf numFmtId="0" fontId="0" fillId="7" borderId="3" xfId="0" applyFill="1" applyBorder="1"/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vertical="center"/>
    </xf>
    <xf numFmtId="0" fontId="0" fillId="0" borderId="18" xfId="0" applyBorder="1"/>
    <xf numFmtId="0" fontId="0" fillId="0" borderId="5" xfId="0" applyFont="1" applyFill="1" applyBorder="1" applyAlignment="1" applyProtection="1"/>
    <xf numFmtId="14" fontId="0" fillId="4" borderId="0" xfId="0" applyNumberFormat="1" applyFill="1" applyBorder="1"/>
    <xf numFmtId="0" fontId="0" fillId="21" borderId="4" xfId="0" applyFont="1" applyFill="1" applyBorder="1"/>
    <xf numFmtId="0" fontId="0" fillId="21" borderId="4" xfId="0" applyFill="1" applyBorder="1"/>
    <xf numFmtId="0" fontId="0" fillId="0" borderId="5" xfId="0" applyFont="1" applyBorder="1" applyAlignment="1"/>
    <xf numFmtId="0" fontId="0" fillId="17" borderId="4" xfId="0" applyFill="1" applyBorder="1" applyAlignment="1"/>
    <xf numFmtId="0" fontId="0" fillId="0" borderId="5" xfId="0" applyBorder="1" applyAlignment="1"/>
    <xf numFmtId="0" fontId="0" fillId="0" borderId="4" xfId="0" applyFont="1" applyFill="1" applyBorder="1" applyAlignment="1">
      <alignment vertical="top"/>
    </xf>
    <xf numFmtId="0" fontId="0" fillId="16" borderId="4" xfId="0" applyFill="1" applyBorder="1" applyAlignment="1">
      <alignment horizontal="right"/>
    </xf>
    <xf numFmtId="0" fontId="0" fillId="0" borderId="1" xfId="0" applyFont="1" applyFill="1" applyBorder="1" applyAlignment="1" applyProtection="1">
      <alignment vertical="center"/>
    </xf>
    <xf numFmtId="14" fontId="0" fillId="4" borderId="4" xfId="0" applyNumberFormat="1" applyFill="1" applyBorder="1" applyAlignment="1"/>
    <xf numFmtId="0" fontId="0" fillId="0" borderId="12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right"/>
    </xf>
    <xf numFmtId="0" fontId="0" fillId="0" borderId="19" xfId="0" applyBorder="1"/>
    <xf numFmtId="0" fontId="0" fillId="0" borderId="1" xfId="0" applyFont="1" applyBorder="1" applyAlignment="1"/>
    <xf numFmtId="1" fontId="0" fillId="7" borderId="4" xfId="0" applyNumberFormat="1" applyFill="1" applyBorder="1"/>
    <xf numFmtId="165" fontId="0" fillId="5" borderId="4" xfId="0" applyNumberFormat="1" applyFont="1" applyFill="1" applyBorder="1" applyAlignment="1">
      <alignment horizontal="left" vertical="center" wrapText="1"/>
    </xf>
    <xf numFmtId="0" fontId="0" fillId="9" borderId="1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/>
    <xf numFmtId="0" fontId="0" fillId="0" borderId="18" xfId="0" applyFont="1" applyFill="1" applyBorder="1" applyAlignment="1" applyProtection="1">
      <alignment wrapText="1"/>
    </xf>
    <xf numFmtId="0" fontId="0" fillId="0" borderId="5" xfId="0" applyFont="1" applyFill="1" applyBorder="1" applyAlignment="1" applyProtection="1">
      <alignment wrapText="1"/>
    </xf>
    <xf numFmtId="0" fontId="0" fillId="0" borderId="12" xfId="0" applyBorder="1"/>
    <xf numFmtId="0" fontId="0" fillId="0" borderId="1" xfId="0" applyFont="1" applyFill="1" applyBorder="1" applyAlignment="1" applyProtection="1">
      <alignment wrapText="1"/>
    </xf>
    <xf numFmtId="14" fontId="0" fillId="5" borderId="7" xfId="0" applyNumberFormat="1" applyFill="1" applyBorder="1"/>
    <xf numFmtId="0" fontId="0" fillId="21" borderId="3" xfId="0" applyFill="1" applyBorder="1"/>
    <xf numFmtId="0" fontId="0" fillId="0" borderId="17" xfId="0" applyBorder="1" applyAlignment="1">
      <alignment horizontal="right"/>
    </xf>
    <xf numFmtId="0" fontId="0" fillId="0" borderId="20" xfId="0" applyFill="1" applyBorder="1"/>
    <xf numFmtId="0" fontId="0" fillId="0" borderId="1" xfId="0" applyFont="1" applyFill="1" applyBorder="1" applyAlignment="1"/>
    <xf numFmtId="0" fontId="0" fillId="0" borderId="19" xfId="0" applyFont="1" applyBorder="1" applyAlignment="1">
      <alignment vertical="center"/>
    </xf>
    <xf numFmtId="1" fontId="0" fillId="7" borderId="4" xfId="0" applyNumberFormat="1" applyFill="1" applyBorder="1" applyAlignment="1" applyProtection="1">
      <alignment horizontal="right" vertical="center" wrapText="1"/>
    </xf>
    <xf numFmtId="1" fontId="0" fillId="0" borderId="4" xfId="0" applyNumberFormat="1" applyFill="1" applyBorder="1"/>
    <xf numFmtId="0" fontId="0" fillId="0" borderId="7" xfId="0" applyBorder="1" applyAlignment="1">
      <alignment horizontal="right"/>
    </xf>
    <xf numFmtId="14" fontId="0" fillId="12" borderId="4" xfId="0" applyNumberForma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right" vertical="center" wrapText="1"/>
    </xf>
    <xf numFmtId="0" fontId="0" fillId="0" borderId="19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horizontal="right" wrapText="1"/>
    </xf>
    <xf numFmtId="0" fontId="0" fillId="0" borderId="8" xfId="0" applyFill="1" applyBorder="1" applyAlignment="1" applyProtection="1">
      <alignment horizontal="right" vertical="center" wrapText="1"/>
    </xf>
    <xf numFmtId="0" fontId="0" fillId="0" borderId="11" xfId="0" applyFill="1" applyBorder="1" applyAlignment="1" applyProtection="1">
      <alignment horizontal="right" vertical="center" wrapText="1"/>
    </xf>
    <xf numFmtId="0" fontId="3" fillId="0" borderId="5" xfId="0" applyFont="1" applyBorder="1" applyAlignment="1">
      <alignment vertical="center"/>
    </xf>
    <xf numFmtId="0" fontId="0" fillId="17" borderId="4" xfId="0" applyFill="1" applyBorder="1" applyAlignment="1" applyProtection="1"/>
    <xf numFmtId="0" fontId="0" fillId="0" borderId="5" xfId="0" applyFont="1" applyBorder="1"/>
    <xf numFmtId="0" fontId="0" fillId="0" borderId="18" xfId="0" applyFont="1" applyFill="1" applyBorder="1" applyAlignment="1" applyProtection="1">
      <alignment vertical="center"/>
    </xf>
    <xf numFmtId="0" fontId="0" fillId="0" borderId="17" xfId="0" applyFill="1" applyBorder="1"/>
    <xf numFmtId="14" fontId="0" fillId="0" borderId="1" xfId="0" applyNumberFormat="1" applyFont="1" applyFill="1" applyBorder="1" applyAlignment="1" applyProtection="1">
      <alignment vertical="center"/>
    </xf>
    <xf numFmtId="0" fontId="0" fillId="0" borderId="21" xfId="0" applyBorder="1"/>
    <xf numFmtId="0" fontId="0" fillId="0" borderId="15" xfId="0" applyFont="1" applyBorder="1" applyAlignment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17" borderId="5" xfId="0" applyFill="1" applyBorder="1"/>
    <xf numFmtId="0" fontId="0" fillId="0" borderId="11" xfId="0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1" xfId="0" applyFont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right" vertical="top"/>
    </xf>
    <xf numFmtId="0" fontId="0" fillId="0" borderId="12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13" borderId="1" xfId="0" applyFont="1" applyFill="1" applyBorder="1" applyAlignment="1">
      <alignment vertical="top"/>
    </xf>
    <xf numFmtId="0" fontId="0" fillId="13" borderId="15" xfId="0" applyFill="1" applyBorder="1"/>
    <xf numFmtId="0" fontId="0" fillId="0" borderId="3" xfId="0" applyFont="1" applyBorder="1" applyAlignment="1">
      <alignment horizontal="right" vertical="top"/>
    </xf>
    <xf numFmtId="0" fontId="0" fillId="21" borderId="4" xfId="0" applyFill="1" applyBorder="1" applyAlignment="1"/>
    <xf numFmtId="0" fontId="0" fillId="27" borderId="4" xfId="0" applyFill="1" applyBorder="1" applyAlignment="1"/>
    <xf numFmtId="0" fontId="0" fillId="6" borderId="8" xfId="0" applyFont="1" applyFill="1" applyBorder="1" applyAlignment="1"/>
    <xf numFmtId="0" fontId="0" fillId="0" borderId="8" xfId="0" applyFill="1" applyBorder="1" applyAlignment="1"/>
    <xf numFmtId="0" fontId="0" fillId="0" borderId="1" xfId="0" applyFont="1" applyBorder="1" applyAlignment="1">
      <alignment horizontal="right" wrapText="1"/>
    </xf>
    <xf numFmtId="0" fontId="0" fillId="5" borderId="4" xfId="0" applyFill="1" applyBorder="1" applyAlignment="1"/>
    <xf numFmtId="0" fontId="0" fillId="4" borderId="6" xfId="0" applyFill="1" applyBorder="1"/>
    <xf numFmtId="0" fontId="0" fillId="5" borderId="6" xfId="0" applyFill="1" applyBorder="1"/>
    <xf numFmtId="0" fontId="0" fillId="0" borderId="17" xfId="0" applyBorder="1"/>
    <xf numFmtId="0" fontId="0" fillId="0" borderId="0" xfId="0" applyFont="1" applyBorder="1"/>
    <xf numFmtId="1" fontId="0" fillId="7" borderId="22" xfId="0" applyNumberFormat="1" applyFill="1" applyBorder="1"/>
    <xf numFmtId="0" fontId="0" fillId="0" borderId="0" xfId="0" applyFont="1" applyBorder="1" applyAlignment="1">
      <alignment horizontal="center"/>
    </xf>
    <xf numFmtId="1" fontId="0" fillId="0" borderId="0" xfId="0" applyNumberFormat="1" applyBorder="1"/>
    <xf numFmtId="0" fontId="5" fillId="0" borderId="0" xfId="2" applyNumberFormat="1" applyFill="1" applyBorder="1" applyAlignment="1" applyProtection="1"/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167" fontId="15" fillId="0" borderId="0" xfId="1" applyNumberFormat="1" applyFont="1" applyFill="1" applyBorder="1" applyAlignment="1" applyProtection="1"/>
    <xf numFmtId="0" fontId="0" fillId="0" borderId="0" xfId="0" applyFont="1" applyFill="1"/>
    <xf numFmtId="0" fontId="2" fillId="0" borderId="12" xfId="0" applyFont="1" applyBorder="1"/>
    <xf numFmtId="0" fontId="0" fillId="0" borderId="20" xfId="0" applyBorder="1"/>
    <xf numFmtId="0" fontId="2" fillId="0" borderId="20" xfId="0" applyFont="1" applyBorder="1"/>
    <xf numFmtId="0" fontId="0" fillId="13" borderId="3" xfId="0" applyFont="1" applyFill="1" applyBorder="1" applyAlignment="1" applyProtection="1">
      <alignment vertical="center"/>
    </xf>
    <xf numFmtId="0" fontId="0" fillId="0" borderId="6" xfId="0" applyFont="1" applyBorder="1" applyAlignment="1"/>
    <xf numFmtId="0" fontId="0" fillId="0" borderId="7" xfId="0" applyFont="1" applyBorder="1" applyAlignment="1">
      <alignment vertical="top" wrapText="1"/>
    </xf>
    <xf numFmtId="0" fontId="0" fillId="0" borderId="9" xfId="0" applyFont="1" applyFill="1" applyBorder="1" applyAlignment="1" applyProtection="1">
      <alignment horizontal="right"/>
    </xf>
    <xf numFmtId="0" fontId="0" fillId="0" borderId="8" xfId="0" applyBorder="1" applyAlignment="1"/>
    <xf numFmtId="0" fontId="0" fillId="0" borderId="1" xfId="0" applyBorder="1" applyAlignment="1"/>
    <xf numFmtId="0" fontId="0" fillId="0" borderId="8" xfId="0" applyFont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vertical="top" wrapText="1"/>
    </xf>
    <xf numFmtId="0" fontId="0" fillId="0" borderId="5" xfId="0" applyFont="1" applyBorder="1" applyAlignment="1">
      <alignment horizontal="center" wrapText="1"/>
    </xf>
    <xf numFmtId="0" fontId="0" fillId="6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13" borderId="0" xfId="0" applyFont="1" applyFill="1" applyBorder="1" applyAlignment="1">
      <alignment wrapText="1"/>
    </xf>
    <xf numFmtId="0" fontId="3" fillId="0" borderId="7" xfId="0" applyFont="1" applyBorder="1" applyAlignment="1">
      <alignment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14" fontId="0" fillId="5" borderId="3" xfId="0" applyNumberForma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right"/>
    </xf>
    <xf numFmtId="0" fontId="0" fillId="8" borderId="6" xfId="0" applyFont="1" applyFill="1" applyBorder="1"/>
    <xf numFmtId="0" fontId="0" fillId="9" borderId="6" xfId="0" applyFill="1" applyBorder="1"/>
    <xf numFmtId="0" fontId="0" fillId="3" borderId="0" xfId="0" applyFill="1" applyBorder="1"/>
    <xf numFmtId="0" fontId="0" fillId="5" borderId="8" xfId="0" applyFill="1" applyBorder="1"/>
    <xf numFmtId="0" fontId="0" fillId="0" borderId="6" xfId="0" applyFont="1" applyBorder="1" applyAlignment="1">
      <alignment vertical="center"/>
    </xf>
    <xf numFmtId="0" fontId="0" fillId="0" borderId="11" xfId="0" applyBorder="1"/>
    <xf numFmtId="0" fontId="0" fillId="0" borderId="3" xfId="0" applyFill="1" applyBorder="1" applyAlignment="1" applyProtection="1">
      <alignment vertical="center"/>
    </xf>
    <xf numFmtId="0" fontId="0" fillId="0" borderId="3" xfId="0" applyFont="1" applyFill="1" applyBorder="1" applyAlignment="1" applyProtection="1"/>
    <xf numFmtId="14" fontId="0" fillId="4" borderId="12" xfId="0" applyNumberFormat="1" applyFill="1" applyBorder="1"/>
    <xf numFmtId="0" fontId="6" fillId="0" borderId="8" xfId="0" applyFont="1" applyBorder="1" applyAlignment="1">
      <alignment horizontal="right" vertical="top"/>
    </xf>
    <xf numFmtId="14" fontId="0" fillId="0" borderId="9" xfId="0" applyNumberFormat="1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0" fillId="0" borderId="23" xfId="0" applyBorder="1"/>
    <xf numFmtId="0" fontId="0" fillId="0" borderId="5" xfId="0" applyBorder="1" applyAlignment="1">
      <alignment horizontal="left" vertical="center"/>
    </xf>
    <xf numFmtId="0" fontId="0" fillId="0" borderId="8" xfId="0" applyFont="1" applyBorder="1" applyAlignment="1">
      <alignment horizontal="right"/>
    </xf>
    <xf numFmtId="0" fontId="3" fillId="0" borderId="6" xfId="0" applyFont="1" applyBorder="1" applyAlignment="1">
      <alignment vertical="center"/>
    </xf>
    <xf numFmtId="0" fontId="0" fillId="0" borderId="8" xfId="0" applyFont="1" applyBorder="1"/>
    <xf numFmtId="1" fontId="0" fillId="0" borderId="5" xfId="0" applyNumberFormat="1" applyBorder="1"/>
    <xf numFmtId="14" fontId="0" fillId="0" borderId="0" xfId="0" applyNumberFormat="1" applyFill="1" applyBorder="1"/>
    <xf numFmtId="0" fontId="0" fillId="23" borderId="0" xfId="0" applyFont="1" applyFill="1" applyBorder="1"/>
    <xf numFmtId="0" fontId="0" fillId="0" borderId="24" xfId="0" applyBorder="1"/>
    <xf numFmtId="2" fontId="0" fillId="0" borderId="4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/>
    <xf numFmtId="0" fontId="0" fillId="26" borderId="3" xfId="0" applyFill="1" applyBorder="1"/>
    <xf numFmtId="0" fontId="0" fillId="9" borderId="5" xfId="0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right" wrapText="1"/>
    </xf>
    <xf numFmtId="0" fontId="0" fillId="19" borderId="7" xfId="0" applyFill="1" applyBorder="1"/>
    <xf numFmtId="0" fontId="0" fillId="13" borderId="7" xfId="0" applyFont="1" applyFill="1" applyBorder="1" applyAlignment="1" applyProtection="1"/>
    <xf numFmtId="0" fontId="0" fillId="13" borderId="7" xfId="0" applyFont="1" applyFill="1" applyBorder="1" applyAlignment="1"/>
    <xf numFmtId="0" fontId="0" fillId="13" borderId="5" xfId="0" applyFill="1" applyBorder="1" applyAlignment="1" applyProtection="1">
      <alignment vertical="center" wrapText="1"/>
    </xf>
    <xf numFmtId="0" fontId="0" fillId="17" borderId="5" xfId="0" applyFill="1" applyBorder="1" applyAlignment="1"/>
    <xf numFmtId="0" fontId="0" fillId="0" borderId="9" xfId="0" applyFont="1" applyFill="1" applyBorder="1" applyAlignment="1" applyProtection="1"/>
    <xf numFmtId="0" fontId="0" fillId="0" borderId="5" xfId="0" applyFill="1" applyBorder="1" applyAlignment="1"/>
    <xf numFmtId="14" fontId="0" fillId="4" borderId="5" xfId="0" applyNumberFormat="1" applyFill="1" applyBorder="1"/>
    <xf numFmtId="0" fontId="9" fillId="0" borderId="0" xfId="0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0" borderId="9" xfId="0" applyFill="1" applyBorder="1"/>
    <xf numFmtId="0" fontId="6" fillId="0" borderId="0" xfId="0" applyFont="1" applyFill="1" applyBorder="1" applyAlignment="1">
      <alignment horizontal="right" vertical="top"/>
    </xf>
    <xf numFmtId="0" fontId="0" fillId="13" borderId="5" xfId="0" applyFont="1" applyFill="1" applyBorder="1" applyAlignment="1" applyProtection="1">
      <alignment wrapText="1"/>
    </xf>
    <xf numFmtId="0" fontId="0" fillId="0" borderId="25" xfId="0" applyFont="1" applyFill="1" applyBorder="1" applyAlignment="1" applyProtection="1"/>
    <xf numFmtId="0" fontId="0" fillId="0" borderId="15" xfId="0" applyFont="1" applyFill="1" applyBorder="1" applyAlignment="1" applyProtection="1">
      <alignment wrapText="1"/>
    </xf>
    <xf numFmtId="14" fontId="0" fillId="5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/>
    <xf numFmtId="0" fontId="0" fillId="23" borderId="4" xfId="0" applyFont="1" applyFill="1" applyBorder="1" applyAlignment="1" applyProtection="1">
      <alignment vertical="center"/>
    </xf>
    <xf numFmtId="0" fontId="0" fillId="23" borderId="6" xfId="0" applyFill="1" applyBorder="1" applyAlignment="1" applyProtection="1">
      <alignment horizontal="right" vertical="center" wrapText="1"/>
    </xf>
    <xf numFmtId="0" fontId="0" fillId="0" borderId="5" xfId="0" applyFont="1" applyFill="1" applyBorder="1" applyAlignment="1" applyProtection="1">
      <alignment horizontal="right"/>
    </xf>
    <xf numFmtId="0" fontId="0" fillId="13" borderId="5" xfId="0" applyFont="1" applyFill="1" applyBorder="1" applyAlignment="1" applyProtection="1">
      <alignment horizontal="right"/>
    </xf>
    <xf numFmtId="14" fontId="0" fillId="6" borderId="4" xfId="0" applyNumberFormat="1" applyFont="1" applyFill="1" applyBorder="1"/>
    <xf numFmtId="0" fontId="0" fillId="0" borderId="8" xfId="0" applyFont="1" applyFill="1" applyBorder="1" applyAlignment="1" applyProtection="1">
      <alignment vertical="center"/>
    </xf>
    <xf numFmtId="0" fontId="0" fillId="0" borderId="26" xfId="0" applyBorder="1"/>
    <xf numFmtId="0" fontId="0" fillId="0" borderId="27" xfId="0" applyFont="1" applyFill="1" applyBorder="1" applyAlignment="1" applyProtection="1"/>
    <xf numFmtId="0" fontId="0" fillId="0" borderId="28" xfId="0" applyFont="1" applyBorder="1" applyAlignment="1"/>
    <xf numFmtId="0" fontId="0" fillId="0" borderId="29" xfId="0" applyBorder="1" applyAlignment="1">
      <alignment vertical="top"/>
    </xf>
    <xf numFmtId="0" fontId="15" fillId="0" borderId="0" xfId="2" applyNumberFormat="1" applyFont="1" applyFill="1" applyBorder="1" applyAlignment="1" applyProtection="1">
      <alignment vertical="top"/>
    </xf>
    <xf numFmtId="0" fontId="0" fillId="0" borderId="8" xfId="0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0" fontId="0" fillId="0" borderId="0" xfId="0" quotePrefix="1" applyFill="1" applyBorder="1"/>
    <xf numFmtId="0" fontId="0" fillId="0" borderId="7" xfId="0" applyFont="1" applyFill="1" applyBorder="1" applyAlignment="1" applyProtection="1">
      <alignment horizontal="right"/>
    </xf>
    <xf numFmtId="0" fontId="0" fillId="0" borderId="6" xfId="0" applyFill="1" applyBorder="1" applyAlignment="1" applyProtection="1">
      <alignment horizontal="right"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0" fillId="7" borderId="3" xfId="0" applyFill="1" applyBorder="1" applyAlignment="1" applyProtection="1">
      <alignment vertical="center" wrapText="1"/>
    </xf>
    <xf numFmtId="0" fontId="0" fillId="9" borderId="4" xfId="0" applyFill="1" applyBorder="1" applyAlignment="1" applyProtection="1">
      <alignment horizontal="right" wrapText="1"/>
    </xf>
    <xf numFmtId="0" fontId="0" fillId="0" borderId="8" xfId="0" applyFont="1" applyFill="1" applyBorder="1" applyAlignment="1" applyProtection="1"/>
    <xf numFmtId="0" fontId="0" fillId="0" borderId="4" xfId="0" quotePrefix="1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 wrapText="1"/>
    </xf>
    <xf numFmtId="0" fontId="0" fillId="9" borderId="5" xfId="0" applyFont="1" applyFill="1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30" xfId="0" applyBorder="1"/>
    <xf numFmtId="0" fontId="0" fillId="0" borderId="0" xfId="0" applyFont="1" applyFill="1" applyBorder="1" applyAlignment="1" applyProtection="1">
      <alignment horizontal="left" vertical="center"/>
    </xf>
    <xf numFmtId="0" fontId="0" fillId="9" borderId="1" xfId="0" applyFill="1" applyBorder="1" applyAlignment="1" applyProtection="1">
      <alignment horizontal="right" vertical="center" wrapText="1"/>
    </xf>
    <xf numFmtId="0" fontId="0" fillId="0" borderId="3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/>
    <xf numFmtId="0" fontId="0" fillId="0" borderId="20" xfId="0" applyFont="1" applyFill="1" applyBorder="1" applyAlignment="1" applyProtection="1"/>
    <xf numFmtId="0" fontId="0" fillId="0" borderId="19" xfId="0" applyBorder="1" applyAlignment="1">
      <alignment vertical="top"/>
    </xf>
    <xf numFmtId="0" fontId="6" fillId="0" borderId="1" xfId="0" applyFont="1" applyBorder="1" applyAlignment="1">
      <alignment horizontal="right" vertical="top"/>
    </xf>
    <xf numFmtId="14" fontId="0" fillId="0" borderId="5" xfId="0" applyNumberFormat="1" applyFont="1" applyBorder="1" applyAlignment="1">
      <alignment vertical="top"/>
    </xf>
    <xf numFmtId="0" fontId="0" fillId="13" borderId="8" xfId="0" applyFont="1" applyFill="1" applyBorder="1" applyAlignment="1">
      <alignment horizontal="right" vertical="top"/>
    </xf>
    <xf numFmtId="0" fontId="0" fillId="9" borderId="3" xfId="0" applyFont="1" applyFill="1" applyBorder="1" applyAlignment="1">
      <alignment horizontal="right" vertical="top"/>
    </xf>
    <xf numFmtId="0" fontId="0" fillId="9" borderId="6" xfId="0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7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0" fillId="0" borderId="24" xfId="0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0" fontId="0" fillId="0" borderId="1" xfId="0" applyFill="1" applyBorder="1" applyAlignment="1" applyProtection="1">
      <alignment horizontal="right" wrapText="1"/>
    </xf>
    <xf numFmtId="14" fontId="0" fillId="0" borderId="1" xfId="0" applyNumberFormat="1" applyFont="1" applyBorder="1"/>
    <xf numFmtId="0" fontId="0" fillId="0" borderId="4" xfId="0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right" vertical="center"/>
    </xf>
    <xf numFmtId="0" fontId="0" fillId="0" borderId="21" xfId="0" applyFill="1" applyBorder="1" applyAlignment="1"/>
    <xf numFmtId="0" fontId="0" fillId="9" borderId="8" xfId="0" applyFill="1" applyBorder="1" applyAlignment="1">
      <alignment wrapText="1"/>
    </xf>
    <xf numFmtId="0" fontId="3" fillId="9" borderId="1" xfId="0" applyFont="1" applyFill="1" applyBorder="1" applyAlignment="1">
      <alignment vertical="center"/>
    </xf>
    <xf numFmtId="0" fontId="0" fillId="9" borderId="15" xfId="0" applyFont="1" applyFill="1" applyBorder="1" applyAlignment="1">
      <alignment vertical="center"/>
    </xf>
    <xf numFmtId="0" fontId="3" fillId="0" borderId="1" xfId="0" applyFont="1" applyBorder="1"/>
    <xf numFmtId="14" fontId="0" fillId="4" borderId="6" xfId="0" applyNumberFormat="1" applyFill="1" applyBorder="1"/>
    <xf numFmtId="0" fontId="0" fillId="0" borderId="1" xfId="0" applyFont="1" applyBorder="1" applyAlignment="1">
      <alignment horizontal="right"/>
    </xf>
    <xf numFmtId="0" fontId="0" fillId="0" borderId="8" xfId="0" applyFont="1" applyFill="1" applyBorder="1" applyAlignment="1"/>
    <xf numFmtId="0" fontId="0" fillId="0" borderId="1" xfId="0" applyFont="1" applyFill="1" applyBorder="1" applyAlignment="1">
      <alignment horizontal="right"/>
    </xf>
    <xf numFmtId="0" fontId="0" fillId="30" borderId="8" xfId="0" applyFont="1" applyFill="1" applyBorder="1"/>
    <xf numFmtId="0" fontId="0" fillId="30" borderId="1" xfId="0" applyFont="1" applyFill="1" applyBorder="1" applyAlignment="1">
      <alignment horizontal="right"/>
    </xf>
    <xf numFmtId="0" fontId="0" fillId="30" borderId="5" xfId="0" applyFont="1" applyFill="1" applyBorder="1"/>
    <xf numFmtId="0" fontId="0" fillId="30" borderId="8" xfId="0" applyFill="1" applyBorder="1"/>
    <xf numFmtId="0" fontId="0" fillId="30" borderId="1" xfId="0" applyFill="1" applyBorder="1"/>
    <xf numFmtId="0" fontId="0" fillId="30" borderId="5" xfId="0" applyFill="1" applyBorder="1"/>
    <xf numFmtId="0" fontId="0" fillId="19" borderId="1" xfId="0" applyFill="1" applyBorder="1"/>
    <xf numFmtId="0" fontId="2" fillId="0" borderId="3" xfId="0" applyFont="1" applyBorder="1" applyAlignment="1">
      <alignment vertical="center" textRotation="90" wrapText="1"/>
    </xf>
    <xf numFmtId="0" fontId="0" fillId="15" borderId="10" xfId="0" applyFill="1" applyBorder="1"/>
    <xf numFmtId="0" fontId="0" fillId="15" borderId="31" xfId="0" applyFill="1" applyBorder="1"/>
    <xf numFmtId="0" fontId="0" fillId="15" borderId="19" xfId="0" applyFill="1" applyBorder="1"/>
    <xf numFmtId="0" fontId="4" fillId="13" borderId="10" xfId="0" applyFont="1" applyFill="1" applyBorder="1"/>
    <xf numFmtId="0" fontId="4" fillId="13" borderId="31" xfId="0" applyFont="1" applyFill="1" applyBorder="1"/>
    <xf numFmtId="0" fontId="4" fillId="13" borderId="19" xfId="0" applyFont="1" applyFill="1" applyBorder="1"/>
    <xf numFmtId="0" fontId="0" fillId="6" borderId="10" xfId="0" applyFill="1" applyBorder="1"/>
    <xf numFmtId="0" fontId="0" fillId="0" borderId="31" xfId="0" applyBorder="1"/>
    <xf numFmtId="0" fontId="0" fillId="20" borderId="19" xfId="0" applyFill="1" applyBorder="1"/>
    <xf numFmtId="0" fontId="1" fillId="0" borderId="32" xfId="0" applyFont="1" applyBorder="1" applyAlignment="1">
      <alignment wrapText="1"/>
    </xf>
    <xf numFmtId="0" fontId="0" fillId="0" borderId="12" xfId="0" applyFont="1" applyFill="1" applyBorder="1"/>
    <xf numFmtId="0" fontId="0" fillId="0" borderId="2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ill="1" applyBorder="1"/>
    <xf numFmtId="0" fontId="0" fillId="0" borderId="0" xfId="0"/>
    <xf numFmtId="0" fontId="18" fillId="0" borderId="35" xfId="11" applyFont="1" applyFill="1" applyBorder="1" applyAlignment="1" applyProtection="1">
      <alignment vertical="center" wrapText="1"/>
    </xf>
    <xf numFmtId="0" fontId="18" fillId="0" borderId="35" xfId="3" applyFont="1" applyFill="1" applyBorder="1" applyAlignment="1" applyProtection="1">
      <alignment horizontal="right" vertical="center" wrapText="1"/>
    </xf>
    <xf numFmtId="0" fontId="0" fillId="32" borderId="0" xfId="0" applyFill="1"/>
    <xf numFmtId="0" fontId="18" fillId="0" borderId="36" xfId="0" applyFont="1" applyFill="1" applyBorder="1" applyAlignment="1" applyProtection="1">
      <alignment horizontal="right" vertical="center" wrapText="1"/>
    </xf>
    <xf numFmtId="0" fontId="0" fillId="0" borderId="0" xfId="0" applyBorder="1"/>
    <xf numFmtId="0" fontId="18" fillId="0" borderId="37" xfId="8" applyFont="1" applyFill="1" applyBorder="1" applyAlignment="1" applyProtection="1">
      <alignment horizontal="right" vertical="center" wrapText="1"/>
    </xf>
    <xf numFmtId="0" fontId="18" fillId="0" borderId="36" xfId="1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right" vertical="center" wrapText="1"/>
    </xf>
    <xf numFmtId="0" fontId="18" fillId="0" borderId="0" xfId="8" applyFont="1" applyFill="1" applyBorder="1" applyAlignment="1" applyProtection="1">
      <alignment horizontal="right" vertical="center" wrapText="1"/>
    </xf>
    <xf numFmtId="0" fontId="18" fillId="0" borderId="0" xfId="10" applyFont="1" applyFill="1" applyBorder="1" applyAlignment="1" applyProtection="1">
      <alignment horizontal="right" vertical="center" wrapText="1"/>
    </xf>
    <xf numFmtId="0" fontId="19" fillId="0" borderId="38" xfId="11" applyFont="1" applyFill="1" applyBorder="1" applyAlignment="1" applyProtection="1">
      <alignment vertical="center" wrapText="1"/>
    </xf>
    <xf numFmtId="0" fontId="16" fillId="0" borderId="0" xfId="0" applyFont="1"/>
    <xf numFmtId="0" fontId="0" fillId="31" borderId="0" xfId="0" applyFill="1"/>
    <xf numFmtId="0" fontId="16" fillId="30" borderId="4" xfId="0" applyFont="1" applyFill="1" applyBorder="1"/>
    <xf numFmtId="0" fontId="16" fillId="31" borderId="0" xfId="0" applyFont="1" applyFill="1"/>
    <xf numFmtId="0" fontId="18" fillId="31" borderId="39" xfId="11" applyFont="1" applyFill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0" fillId="23" borderId="0" xfId="0" applyFill="1"/>
    <xf numFmtId="0" fontId="17" fillId="31" borderId="0" xfId="0" applyFont="1" applyFill="1"/>
    <xf numFmtId="0" fontId="19" fillId="31" borderId="0" xfId="11" applyFont="1" applyFill="1" applyBorder="1" applyAlignment="1" applyProtection="1">
      <alignment vertical="center" wrapText="1"/>
    </xf>
    <xf numFmtId="0" fontId="18" fillId="32" borderId="40" xfId="7" applyFont="1" applyFill="1" applyBorder="1" applyAlignment="1" applyProtection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1" fontId="1" fillId="0" borderId="1" xfId="0" applyNumberFormat="1" applyFont="1" applyBorder="1"/>
    <xf numFmtId="0" fontId="11" fillId="0" borderId="0" xfId="0" applyFont="1"/>
    <xf numFmtId="0" fontId="20" fillId="33" borderId="1" xfId="0" applyFont="1" applyFill="1" applyBorder="1"/>
    <xf numFmtId="0" fontId="20" fillId="34" borderId="1" xfId="0" applyFont="1" applyFill="1" applyBorder="1"/>
    <xf numFmtId="0" fontId="20" fillId="15" borderId="0" xfId="0" applyFont="1" applyFill="1"/>
    <xf numFmtId="0" fontId="20" fillId="21" borderId="1" xfId="0" applyFont="1" applyFill="1" applyBorder="1"/>
    <xf numFmtId="0" fontId="12" fillId="13" borderId="0" xfId="0" applyFont="1" applyFill="1"/>
    <xf numFmtId="0" fontId="20" fillId="2" borderId="1" xfId="0" applyFont="1" applyFill="1" applyBorder="1"/>
    <xf numFmtId="0" fontId="20" fillId="6" borderId="0" xfId="0" applyFont="1" applyFill="1"/>
    <xf numFmtId="0" fontId="20" fillId="20" borderId="0" xfId="0" applyFont="1" applyFill="1"/>
    <xf numFmtId="0" fontId="20" fillId="3" borderId="0" xfId="0" applyFont="1" applyFill="1"/>
    <xf numFmtId="0" fontId="20" fillId="0" borderId="2" xfId="0" applyFont="1" applyBorder="1"/>
    <xf numFmtId="1" fontId="20" fillId="0" borderId="2" xfId="0" applyNumberFormat="1" applyFont="1" applyBorder="1"/>
    <xf numFmtId="0" fontId="1" fillId="0" borderId="2" xfId="0" applyFont="1" applyBorder="1"/>
    <xf numFmtId="0" fontId="20" fillId="0" borderId="3" xfId="0" applyFont="1" applyBorder="1" applyAlignment="1">
      <alignment textRotation="90" wrapText="1"/>
    </xf>
    <xf numFmtId="0" fontId="20" fillId="0" borderId="4" xfId="0" applyFont="1" applyBorder="1" applyAlignment="1">
      <alignment horizontal="center" vertical="center" textRotation="90"/>
    </xf>
    <xf numFmtId="0" fontId="20" fillId="0" borderId="4" xfId="0" applyFont="1" applyBorder="1" applyAlignment="1">
      <alignment textRotation="90" wrapText="1"/>
    </xf>
    <xf numFmtId="0" fontId="1" fillId="0" borderId="4" xfId="0" applyFont="1" applyBorder="1" applyAlignment="1">
      <alignment vertical="center" textRotation="90" wrapText="1"/>
    </xf>
    <xf numFmtId="0" fontId="20" fillId="0" borderId="4" xfId="0" applyFont="1" applyBorder="1"/>
    <xf numFmtId="0" fontId="1" fillId="0" borderId="4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5" borderId="4" xfId="0" applyFont="1" applyFill="1" applyBorder="1" applyAlignment="1">
      <alignment horizontal="center" vertical="center" textRotation="90" wrapText="1"/>
    </xf>
    <xf numFmtId="0" fontId="20" fillId="0" borderId="4" xfId="0" applyFont="1" applyFill="1" applyBorder="1"/>
    <xf numFmtId="0" fontId="20" fillId="6" borderId="4" xfId="0" applyFont="1" applyFill="1" applyBorder="1"/>
    <xf numFmtId="0" fontId="20" fillId="0" borderId="4" xfId="0" applyFont="1" applyFill="1" applyBorder="1" applyAlignment="1" applyProtection="1">
      <alignment horizontal="right" wrapText="1"/>
    </xf>
    <xf numFmtId="0" fontId="20" fillId="0" borderId="4" xfId="0" applyFont="1" applyFill="1" applyBorder="1" applyAlignment="1" applyProtection="1"/>
    <xf numFmtId="0" fontId="20" fillId="7" borderId="4" xfId="0" applyFont="1" applyFill="1" applyBorder="1" applyAlignment="1" applyProtection="1">
      <alignment horizontal="right" wrapText="1"/>
    </xf>
    <xf numFmtId="14" fontId="20" fillId="4" borderId="4" xfId="0" applyNumberFormat="1" applyFont="1" applyFill="1" applyBorder="1"/>
    <xf numFmtId="14" fontId="20" fillId="5" borderId="4" xfId="0" applyNumberFormat="1" applyFont="1" applyFill="1" applyBorder="1"/>
    <xf numFmtId="0" fontId="20" fillId="0" borderId="4" xfId="0" applyNumberFormat="1" applyFont="1" applyFill="1" applyBorder="1" applyAlignment="1" applyProtection="1">
      <alignment horizontal="right"/>
    </xf>
    <xf numFmtId="0" fontId="20" fillId="0" borderId="4" xfId="0" applyFont="1" applyFill="1" applyBorder="1" applyAlignment="1" applyProtection="1">
      <alignment vertical="center"/>
    </xf>
    <xf numFmtId="0" fontId="20" fillId="0" borderId="0" xfId="0" applyFont="1" applyBorder="1"/>
    <xf numFmtId="0" fontId="20" fillId="0" borderId="4" xfId="0" applyFont="1" applyFill="1" applyBorder="1" applyAlignment="1" applyProtection="1">
      <alignment horizontal="right" vertical="center" wrapText="1"/>
    </xf>
    <xf numFmtId="0" fontId="20" fillId="7" borderId="4" xfId="0" applyFont="1" applyFill="1" applyBorder="1"/>
    <xf numFmtId="0" fontId="20" fillId="7" borderId="4" xfId="0" applyFont="1" applyFill="1" applyBorder="1" applyAlignment="1" applyProtection="1">
      <alignment horizontal="right" vertical="center" wrapText="1"/>
    </xf>
    <xf numFmtId="0" fontId="20" fillId="0" borderId="4" xfId="0" applyFont="1" applyBorder="1" applyAlignment="1">
      <alignment horizontal="right"/>
    </xf>
    <xf numFmtId="0" fontId="20" fillId="0" borderId="0" xfId="0" applyFont="1" applyFill="1" applyBorder="1" applyAlignment="1" applyProtection="1">
      <alignment wrapText="1"/>
    </xf>
    <xf numFmtId="0" fontId="20" fillId="0" borderId="4" xfId="0" applyFont="1" applyFill="1" applyBorder="1" applyAlignment="1" applyProtection="1">
      <alignment wrapText="1"/>
    </xf>
    <xf numFmtId="0" fontId="20" fillId="0" borderId="4" xfId="0" applyFont="1" applyFill="1" applyBorder="1" applyAlignment="1" applyProtection="1">
      <alignment horizontal="right"/>
    </xf>
    <xf numFmtId="0" fontId="20" fillId="0" borderId="0" xfId="0" applyFont="1" applyBorder="1" applyAlignment="1">
      <alignment vertical="center"/>
    </xf>
    <xf numFmtId="14" fontId="20" fillId="5" borderId="4" xfId="0" applyNumberFormat="1" applyFont="1" applyFill="1" applyBorder="1" applyAlignment="1">
      <alignment wrapText="1"/>
    </xf>
    <xf numFmtId="0" fontId="20" fillId="8" borderId="4" xfId="0" applyFont="1" applyFill="1" applyBorder="1"/>
    <xf numFmtId="0" fontId="20" fillId="9" borderId="4" xfId="0" applyFont="1" applyFill="1" applyBorder="1"/>
    <xf numFmtId="0" fontId="20" fillId="9" borderId="4" xfId="0" applyFont="1" applyFill="1" applyBorder="1" applyAlignment="1" applyProtection="1">
      <alignment horizontal="right"/>
    </xf>
    <xf numFmtId="0" fontId="11" fillId="9" borderId="4" xfId="0" applyFont="1" applyFill="1" applyBorder="1" applyAlignment="1">
      <alignment vertical="center"/>
    </xf>
    <xf numFmtId="0" fontId="20" fillId="9" borderId="4" xfId="0" applyFont="1" applyFill="1" applyBorder="1" applyAlignment="1" applyProtection="1">
      <alignment horizontal="right" vertical="center" wrapText="1"/>
    </xf>
    <xf numFmtId="0" fontId="20" fillId="10" borderId="4" xfId="0" applyFont="1" applyFill="1" applyBorder="1"/>
    <xf numFmtId="14" fontId="20" fillId="11" borderId="4" xfId="0" applyNumberFormat="1" applyFont="1" applyFill="1" applyBorder="1"/>
    <xf numFmtId="14" fontId="20" fillId="12" borderId="4" xfId="0" applyNumberFormat="1" applyFont="1" applyFill="1" applyBorder="1"/>
    <xf numFmtId="0" fontId="20" fillId="0" borderId="4" xfId="0" applyFont="1" applyFill="1" applyBorder="1" applyAlignment="1"/>
    <xf numFmtId="0" fontId="20" fillId="13" borderId="4" xfId="0" applyFont="1" applyFill="1" applyBorder="1"/>
    <xf numFmtId="0" fontId="20" fillId="13" borderId="4" xfId="0" applyFont="1" applyFill="1" applyBorder="1" applyAlignment="1" applyProtection="1">
      <alignment horizontal="right"/>
    </xf>
    <xf numFmtId="0" fontId="20" fillId="13" borderId="4" xfId="0" applyFont="1" applyFill="1" applyBorder="1" applyAlignment="1" applyProtection="1">
      <alignment vertical="center"/>
    </xf>
    <xf numFmtId="0" fontId="20" fillId="13" borderId="4" xfId="0" applyFont="1" applyFill="1" applyBorder="1" applyAlignment="1" applyProtection="1">
      <alignment horizontal="right" vertical="center" wrapText="1"/>
    </xf>
    <xf numFmtId="0" fontId="20" fillId="0" borderId="4" xfId="0" applyFont="1" applyBorder="1" applyAlignment="1">
      <alignment horizontal="right" vertical="center"/>
    </xf>
    <xf numFmtId="0" fontId="20" fillId="0" borderId="0" xfId="0" applyFont="1" applyFill="1" applyBorder="1"/>
    <xf numFmtId="0" fontId="20" fillId="0" borderId="4" xfId="0" applyFont="1" applyBorder="1" applyAlignment="1">
      <alignment vertical="center"/>
    </xf>
    <xf numFmtId="0" fontId="20" fillId="0" borderId="4" xfId="0" applyFont="1" applyFill="1" applyBorder="1" applyAlignment="1" applyProtection="1">
      <alignment vertical="center" wrapText="1"/>
    </xf>
    <xf numFmtId="14" fontId="20" fillId="0" borderId="4" xfId="0" applyNumberFormat="1" applyFont="1" applyFill="1" applyBorder="1" applyAlignment="1" applyProtection="1">
      <alignment vertical="center" wrapText="1"/>
    </xf>
    <xf numFmtId="14" fontId="20" fillId="14" borderId="4" xfId="0" applyNumberFormat="1" applyFont="1" applyFill="1" applyBorder="1"/>
    <xf numFmtId="0" fontId="20" fillId="13" borderId="7" xfId="0" applyFont="1" applyFill="1" applyBorder="1" applyAlignment="1" applyProtection="1">
      <alignment vertical="center"/>
    </xf>
    <xf numFmtId="0" fontId="20" fillId="13" borderId="8" xfId="0" applyFont="1" applyFill="1" applyBorder="1" applyAlignment="1" applyProtection="1">
      <alignment horizontal="right"/>
    </xf>
    <xf numFmtId="0" fontId="20" fillId="13" borderId="1" xfId="0" applyFont="1" applyFill="1" applyBorder="1" applyAlignment="1" applyProtection="1">
      <alignment vertical="center"/>
    </xf>
    <xf numFmtId="0" fontId="20" fillId="13" borderId="5" xfId="0" applyFont="1" applyFill="1" applyBorder="1"/>
    <xf numFmtId="0" fontId="11" fillId="0" borderId="4" xfId="0" applyFont="1" applyBorder="1" applyAlignment="1">
      <alignment vertical="center"/>
    </xf>
    <xf numFmtId="14" fontId="20" fillId="13" borderId="4" xfId="0" applyNumberFormat="1" applyFont="1" applyFill="1" applyBorder="1"/>
    <xf numFmtId="0" fontId="20" fillId="13" borderId="5" xfId="0" applyFont="1" applyFill="1" applyBorder="1" applyAlignment="1" applyProtection="1">
      <alignment vertical="center"/>
    </xf>
    <xf numFmtId="0" fontId="20" fillId="0" borderId="3" xfId="0" applyFont="1" applyBorder="1"/>
    <xf numFmtId="0" fontId="20" fillId="0" borderId="4" xfId="0" applyFont="1" applyFill="1" applyBorder="1" applyAlignment="1">
      <alignment horizontal="right"/>
    </xf>
    <xf numFmtId="14" fontId="20" fillId="0" borderId="4" xfId="0" applyNumberFormat="1" applyFont="1" applyFill="1" applyBorder="1" applyAlignment="1" applyProtection="1">
      <alignment vertical="center"/>
    </xf>
    <xf numFmtId="0" fontId="20" fillId="5" borderId="4" xfId="0" applyFont="1" applyFill="1" applyBorder="1"/>
    <xf numFmtId="0" fontId="20" fillId="3" borderId="4" xfId="0" applyFont="1" applyFill="1" applyBorder="1"/>
    <xf numFmtId="0" fontId="20" fillId="0" borderId="4" xfId="0" applyFont="1" applyFill="1" applyBorder="1" applyAlignment="1" applyProtection="1">
      <alignment horizontal="left"/>
    </xf>
    <xf numFmtId="0" fontId="20" fillId="4" borderId="4" xfId="0" applyFont="1" applyFill="1" applyBorder="1"/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vertical="top" wrapText="1"/>
    </xf>
    <xf numFmtId="164" fontId="20" fillId="5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horizontal="left" wrapText="1"/>
    </xf>
    <xf numFmtId="0" fontId="20" fillId="6" borderId="4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0" fillId="0" borderId="4" xfId="0" applyFont="1" applyFill="1" applyBorder="1" applyAlignment="1" applyProtection="1">
      <alignment vertical="top" wrapText="1"/>
    </xf>
    <xf numFmtId="0" fontId="20" fillId="0" borderId="0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13" borderId="4" xfId="0" applyFont="1" applyFill="1" applyBorder="1" applyAlignment="1" applyProtection="1"/>
    <xf numFmtId="0" fontId="20" fillId="13" borderId="4" xfId="0" applyFont="1" applyFill="1" applyBorder="1" applyAlignment="1"/>
    <xf numFmtId="0" fontId="20" fillId="13" borderId="4" xfId="0" applyFont="1" applyFill="1" applyBorder="1" applyAlignment="1" applyProtection="1">
      <alignment wrapText="1"/>
    </xf>
    <xf numFmtId="0" fontId="20" fillId="13" borderId="4" xfId="0" applyFont="1" applyFill="1" applyBorder="1" applyAlignment="1" applyProtection="1">
      <alignment horizontal="right" wrapText="1"/>
    </xf>
    <xf numFmtId="0" fontId="20" fillId="13" borderId="4" xfId="0" applyFont="1" applyFill="1" applyBorder="1" applyAlignment="1">
      <alignment wrapText="1"/>
    </xf>
    <xf numFmtId="0" fontId="20" fillId="0" borderId="6" xfId="0" applyFont="1" applyFill="1" applyBorder="1"/>
    <xf numFmtId="0" fontId="20" fillId="6" borderId="6" xfId="0" applyFont="1" applyFill="1" applyBorder="1"/>
    <xf numFmtId="0" fontId="20" fillId="6" borderId="7" xfId="0" applyFont="1" applyFill="1" applyBorder="1"/>
    <xf numFmtId="0" fontId="20" fillId="0" borderId="7" xfId="0" applyFont="1" applyFill="1" applyBorder="1"/>
    <xf numFmtId="0" fontId="20" fillId="0" borderId="7" xfId="0" applyFont="1" applyBorder="1"/>
    <xf numFmtId="0" fontId="20" fillId="0" borderId="8" xfId="0" applyFont="1" applyBorder="1"/>
    <xf numFmtId="0" fontId="20" fillId="6" borderId="1" xfId="0" applyFont="1" applyFill="1" applyBorder="1"/>
    <xf numFmtId="0" fontId="20" fillId="0" borderId="1" xfId="0" applyFont="1" applyFill="1" applyBorder="1"/>
    <xf numFmtId="0" fontId="20" fillId="0" borderId="9" xfId="0" applyFont="1" applyBorder="1" applyAlignment="1">
      <alignment horizontal="right"/>
    </xf>
    <xf numFmtId="0" fontId="20" fillId="0" borderId="1" xfId="0" applyFont="1" applyBorder="1"/>
    <xf numFmtId="0" fontId="20" fillId="0" borderId="5" xfId="0" applyFont="1" applyBorder="1"/>
    <xf numFmtId="14" fontId="20" fillId="0" borderId="1" xfId="0" applyNumberFormat="1" applyFont="1" applyFill="1" applyBorder="1" applyAlignment="1" applyProtection="1">
      <alignment vertical="center" wrapText="1"/>
    </xf>
    <xf numFmtId="0" fontId="20" fillId="0" borderId="5" xfId="0" applyFont="1" applyFill="1" applyBorder="1" applyAlignment="1" applyProtection="1">
      <alignment vertical="center" wrapText="1"/>
    </xf>
    <xf numFmtId="0" fontId="11" fillId="0" borderId="1" xfId="0" applyFont="1" applyBorder="1" applyAlignment="1">
      <alignment vertical="center"/>
    </xf>
    <xf numFmtId="0" fontId="20" fillId="5" borderId="4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0" fillId="0" borderId="3" xfId="0" applyFont="1" applyFill="1" applyBorder="1"/>
    <xf numFmtId="0" fontId="20" fillId="3" borderId="3" xfId="0" applyFont="1" applyFill="1" applyBorder="1"/>
    <xf numFmtId="14" fontId="20" fillId="5" borderId="0" xfId="0" applyNumberFormat="1" applyFont="1" applyFill="1" applyBorder="1" applyAlignment="1">
      <alignment horizontal="center" vertical="center"/>
    </xf>
    <xf numFmtId="14" fontId="20" fillId="5" borderId="4" xfId="0" applyNumberFormat="1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vertical="center"/>
    </xf>
    <xf numFmtId="0" fontId="20" fillId="5" borderId="7" xfId="0" applyFont="1" applyFill="1" applyBorder="1"/>
    <xf numFmtId="14" fontId="20" fillId="4" borderId="8" xfId="0" applyNumberFormat="1" applyFont="1" applyFill="1" applyBorder="1"/>
    <xf numFmtId="14" fontId="20" fillId="5" borderId="1" xfId="0" applyNumberFormat="1" applyFont="1" applyFill="1" applyBorder="1"/>
    <xf numFmtId="0" fontId="20" fillId="0" borderId="4" xfId="0" applyFont="1" applyBorder="1" applyAlignment="1">
      <alignment vertical="top"/>
    </xf>
    <xf numFmtId="0" fontId="20" fillId="5" borderId="3" xfId="0" applyFont="1" applyFill="1" applyBorder="1"/>
    <xf numFmtId="0" fontId="20" fillId="0" borderId="8" xfId="0" applyFont="1" applyBorder="1" applyAlignment="1">
      <alignment horizontal="right"/>
    </xf>
    <xf numFmtId="0" fontId="20" fillId="0" borderId="9" xfId="0" applyFont="1" applyBorder="1"/>
    <xf numFmtId="0" fontId="20" fillId="0" borderId="5" xfId="0" applyFont="1" applyFill="1" applyBorder="1"/>
    <xf numFmtId="0" fontId="20" fillId="0" borderId="4" xfId="0" applyFont="1" applyBorder="1" applyAlignment="1"/>
    <xf numFmtId="14" fontId="20" fillId="0" borderId="4" xfId="0" applyNumberFormat="1" applyFont="1" applyBorder="1"/>
    <xf numFmtId="14" fontId="20" fillId="5" borderId="4" xfId="0" applyNumberFormat="1" applyFont="1" applyFill="1" applyBorder="1" applyAlignment="1">
      <alignment vertical="center" wrapText="1"/>
    </xf>
    <xf numFmtId="14" fontId="20" fillId="5" borderId="0" xfId="0" applyNumberFormat="1" applyFont="1" applyFill="1" applyBorder="1"/>
    <xf numFmtId="0" fontId="20" fillId="5" borderId="0" xfId="0" applyFont="1" applyFill="1" applyBorder="1"/>
    <xf numFmtId="0" fontId="20" fillId="9" borderId="4" xfId="0" applyFont="1" applyFill="1" applyBorder="1" applyAlignment="1">
      <alignment horizontal="right"/>
    </xf>
    <xf numFmtId="0" fontId="20" fillId="11" borderId="4" xfId="0" applyFont="1" applyFill="1" applyBorder="1"/>
    <xf numFmtId="0" fontId="20" fillId="12" borderId="4" xfId="0" applyFont="1" applyFill="1" applyBorder="1"/>
    <xf numFmtId="0" fontId="20" fillId="0" borderId="0" xfId="0" applyFont="1" applyFill="1" applyBorder="1" applyAlignment="1" applyProtection="1">
      <alignment vertical="center"/>
    </xf>
    <xf numFmtId="0" fontId="20" fillId="0" borderId="3" xfId="0" applyFont="1" applyBorder="1" applyAlignment="1">
      <alignment horizontal="right"/>
    </xf>
    <xf numFmtId="0" fontId="20" fillId="0" borderId="3" xfId="0" applyFont="1" applyFill="1" applyBorder="1" applyAlignment="1" applyProtection="1">
      <alignment vertical="center"/>
    </xf>
    <xf numFmtId="0" fontId="20" fillId="9" borderId="3" xfId="0" applyFont="1" applyFill="1" applyBorder="1"/>
    <xf numFmtId="1" fontId="13" fillId="0" borderId="3" xfId="2" applyNumberFormat="1" applyFont="1" applyFill="1" applyBorder="1" applyAlignment="1" applyProtection="1">
      <alignment horizontal="right" vertical="center" wrapText="1"/>
    </xf>
    <xf numFmtId="0" fontId="20" fillId="0" borderId="3" xfId="0" applyFont="1" applyFill="1" applyBorder="1" applyAlignment="1" applyProtection="1">
      <alignment horizontal="right" vertical="center" wrapText="1"/>
    </xf>
    <xf numFmtId="0" fontId="20" fillId="7" borderId="3" xfId="0" applyFont="1" applyFill="1" applyBorder="1" applyAlignment="1" applyProtection="1">
      <alignment horizontal="right" vertical="center" wrapText="1"/>
    </xf>
    <xf numFmtId="0" fontId="20" fillId="4" borderId="3" xfId="0" applyFont="1" applyFill="1" applyBorder="1"/>
    <xf numFmtId="1" fontId="13" fillId="0" borderId="4" xfId="2" applyNumberFormat="1" applyFont="1" applyFill="1" applyBorder="1" applyAlignment="1" applyProtection="1">
      <alignment horizontal="right" vertical="center" wrapText="1"/>
    </xf>
    <xf numFmtId="0" fontId="20" fillId="0" borderId="0" xfId="0" applyFont="1" applyBorder="1" applyAlignment="1"/>
    <xf numFmtId="0" fontId="20" fillId="0" borderId="0" xfId="0" applyFont="1" applyFill="1" applyBorder="1" applyAlignment="1" applyProtection="1">
      <alignment horizontal="right"/>
    </xf>
    <xf numFmtId="14" fontId="20" fillId="5" borderId="8" xfId="0" applyNumberFormat="1" applyFont="1" applyFill="1" applyBorder="1"/>
    <xf numFmtId="0" fontId="20" fillId="0" borderId="0" xfId="0" applyFont="1" applyFill="1" applyBorder="1" applyAlignment="1" applyProtection="1"/>
    <xf numFmtId="0" fontId="20" fillId="0" borderId="6" xfId="0" applyFont="1" applyBorder="1"/>
    <xf numFmtId="0" fontId="14" fillId="0" borderId="4" xfId="0" applyFont="1" applyBorder="1" applyAlignment="1">
      <alignment horizontal="right" vertical="top"/>
    </xf>
    <xf numFmtId="14" fontId="20" fillId="0" borderId="4" xfId="0" applyNumberFormat="1" applyFont="1" applyBorder="1" applyAlignment="1">
      <alignment vertical="top"/>
    </xf>
    <xf numFmtId="0" fontId="20" fillId="7" borderId="4" xfId="0" applyFont="1" applyFill="1" applyBorder="1" applyAlignment="1">
      <alignment vertical="top" wrapText="1"/>
    </xf>
    <xf numFmtId="14" fontId="20" fillId="0" borderId="7" xfId="0" applyNumberFormat="1" applyFont="1" applyBorder="1" applyAlignment="1">
      <alignment vertical="top"/>
    </xf>
    <xf numFmtId="0" fontId="14" fillId="0" borderId="4" xfId="0" applyFont="1" applyBorder="1" applyAlignment="1">
      <alignment vertical="top"/>
    </xf>
    <xf numFmtId="14" fontId="14" fillId="0" borderId="4" xfId="0" applyNumberFormat="1" applyFont="1" applyBorder="1" applyAlignment="1">
      <alignment vertical="top"/>
    </xf>
    <xf numFmtId="0" fontId="14" fillId="7" borderId="4" xfId="0" applyFont="1" applyFill="1" applyBorder="1" applyAlignment="1">
      <alignment vertical="top" wrapText="1"/>
    </xf>
    <xf numFmtId="0" fontId="20" fillId="7" borderId="4" xfId="0" applyFont="1" applyFill="1" applyBorder="1" applyAlignment="1">
      <alignment vertical="top"/>
    </xf>
    <xf numFmtId="0" fontId="20" fillId="13" borderId="11" xfId="0" applyFont="1" applyFill="1" applyBorder="1"/>
    <xf numFmtId="0" fontId="20" fillId="13" borderId="1" xfId="0" applyFont="1" applyFill="1" applyBorder="1"/>
    <xf numFmtId="0" fontId="20" fillId="0" borderId="10" xfId="0" applyFont="1" applyBorder="1"/>
    <xf numFmtId="0" fontId="20" fillId="0" borderId="0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top"/>
    </xf>
    <xf numFmtId="0" fontId="20" fillId="0" borderId="3" xfId="0" applyFont="1" applyBorder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8" xfId="0" applyFont="1" applyBorder="1" applyAlignment="1">
      <alignment horizontal="right" vertical="top"/>
    </xf>
    <xf numFmtId="0" fontId="20" fillId="0" borderId="1" xfId="0" applyFont="1" applyBorder="1" applyAlignment="1">
      <alignment vertical="top"/>
    </xf>
    <xf numFmtId="0" fontId="20" fillId="13" borderId="4" xfId="0" applyFont="1" applyFill="1" applyBorder="1" applyAlignment="1">
      <alignment horizontal="right"/>
    </xf>
    <xf numFmtId="0" fontId="20" fillId="13" borderId="4" xfId="0" applyFont="1" applyFill="1" applyBorder="1" applyAlignment="1">
      <alignment vertical="top"/>
    </xf>
    <xf numFmtId="14" fontId="20" fillId="4" borderId="7" xfId="0" applyNumberFormat="1" applyFont="1" applyFill="1" applyBorder="1"/>
    <xf numFmtId="0" fontId="20" fillId="0" borderId="8" xfId="0" applyFont="1" applyFill="1" applyBorder="1"/>
    <xf numFmtId="14" fontId="20" fillId="4" borderId="1" xfId="0" applyNumberFormat="1" applyFont="1" applyFill="1" applyBorder="1"/>
    <xf numFmtId="0" fontId="20" fillId="5" borderId="1" xfId="0" applyFont="1" applyFill="1" applyBorder="1"/>
    <xf numFmtId="0" fontId="20" fillId="0" borderId="11" xfId="0" applyFont="1" applyFill="1" applyBorder="1"/>
    <xf numFmtId="0" fontId="20" fillId="4" borderId="12" xfId="0" applyFont="1" applyFill="1" applyBorder="1"/>
    <xf numFmtId="0" fontId="20" fillId="5" borderId="12" xfId="0" applyFont="1" applyFill="1" applyBorder="1"/>
    <xf numFmtId="0" fontId="20" fillId="0" borderId="1" xfId="0" applyFont="1" applyBorder="1" applyAlignment="1">
      <alignment vertical="center"/>
    </xf>
    <xf numFmtId="0" fontId="20" fillId="7" borderId="8" xfId="0" applyFont="1" applyFill="1" applyBorder="1"/>
    <xf numFmtId="0" fontId="20" fillId="4" borderId="1" xfId="0" applyFont="1" applyFill="1" applyBorder="1"/>
    <xf numFmtId="0" fontId="20" fillId="0" borderId="0" xfId="0" applyFont="1" applyBorder="1" applyAlignment="1">
      <alignment vertical="top"/>
    </xf>
    <xf numFmtId="0" fontId="20" fillId="4" borderId="7" xfId="0" applyFont="1" applyFill="1" applyBorder="1"/>
    <xf numFmtId="0" fontId="20" fillId="4" borderId="0" xfId="0" applyFont="1" applyFill="1" applyBorder="1"/>
    <xf numFmtId="14" fontId="20" fillId="4" borderId="3" xfId="0" applyNumberFormat="1" applyFont="1" applyFill="1" applyBorder="1"/>
    <xf numFmtId="14" fontId="20" fillId="5" borderId="3" xfId="0" applyNumberFormat="1" applyFont="1" applyFill="1" applyBorder="1"/>
    <xf numFmtId="0" fontId="20" fillId="0" borderId="7" xfId="0" applyFont="1" applyBorder="1" applyAlignment="1">
      <alignment horizontal="left" vertical="top"/>
    </xf>
    <xf numFmtId="0" fontId="20" fillId="0" borderId="8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right"/>
    </xf>
    <xf numFmtId="0" fontId="20" fillId="0" borderId="12" xfId="0" applyFont="1" applyFill="1" applyBorder="1"/>
    <xf numFmtId="0" fontId="20" fillId="0" borderId="20" xfId="0" applyFont="1" applyFill="1" applyBorder="1" applyAlignment="1">
      <alignment horizontal="right"/>
    </xf>
    <xf numFmtId="0" fontId="20" fillId="0" borderId="20" xfId="0" applyFont="1" applyFill="1" applyBorder="1"/>
    <xf numFmtId="0" fontId="20" fillId="6" borderId="8" xfId="0" applyFont="1" applyFill="1" applyBorder="1"/>
    <xf numFmtId="0" fontId="20" fillId="6" borderId="5" xfId="0" applyFont="1" applyFill="1" applyBorder="1"/>
    <xf numFmtId="0" fontId="20" fillId="0" borderId="12" xfId="0" applyFont="1" applyFill="1" applyBorder="1" applyAlignment="1">
      <alignment horizontal="right"/>
    </xf>
    <xf numFmtId="0" fontId="20" fillId="0" borderId="7" xfId="0" applyFont="1" applyFill="1" applyBorder="1" applyAlignment="1">
      <alignment horizontal="right"/>
    </xf>
    <xf numFmtId="0" fontId="20" fillId="4" borderId="6" xfId="0" applyFont="1" applyFill="1" applyBorder="1"/>
    <xf numFmtId="0" fontId="20" fillId="5" borderId="6" xfId="0" applyFont="1" applyFill="1" applyBorder="1"/>
    <xf numFmtId="0" fontId="14" fillId="0" borderId="4" xfId="0" applyFont="1" applyFill="1" applyBorder="1" applyAlignment="1">
      <alignment horizontal="right" vertical="top"/>
    </xf>
    <xf numFmtId="0" fontId="20" fillId="7" borderId="4" xfId="0" applyFont="1" applyFill="1" applyBorder="1" applyAlignment="1"/>
    <xf numFmtId="0" fontId="20" fillId="0" borderId="4" xfId="0" applyFont="1" applyFill="1" applyBorder="1" applyAlignment="1">
      <alignment horizontal="right" vertical="center"/>
    </xf>
    <xf numFmtId="0" fontId="20" fillId="0" borderId="4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right" vertical="center"/>
    </xf>
    <xf numFmtId="0" fontId="20" fillId="27" borderId="4" xfId="0" applyFont="1" applyFill="1" applyBorder="1"/>
    <xf numFmtId="0" fontId="20" fillId="9" borderId="3" xfId="0" applyFont="1" applyFill="1" applyBorder="1" applyAlignment="1">
      <alignment horizontal="right"/>
    </xf>
    <xf numFmtId="0" fontId="20" fillId="0" borderId="4" xfId="0" applyFont="1" applyBorder="1" applyAlignment="1">
      <alignment horizontal="right" vertical="center" wrapText="1"/>
    </xf>
    <xf numFmtId="14" fontId="20" fillId="0" borderId="4" xfId="0" applyNumberFormat="1" applyFont="1" applyFill="1" applyBorder="1"/>
    <xf numFmtId="0" fontId="20" fillId="15" borderId="4" xfId="0" applyFont="1" applyFill="1" applyBorder="1"/>
    <xf numFmtId="0" fontId="20" fillId="16" borderId="4" xfId="0" applyFont="1" applyFill="1" applyBorder="1"/>
    <xf numFmtId="0" fontId="20" fillId="16" borderId="4" xfId="0" applyFont="1" applyFill="1" applyBorder="1" applyAlignment="1" applyProtection="1">
      <alignment horizontal="right"/>
    </xf>
    <xf numFmtId="0" fontId="20" fillId="28" borderId="4" xfId="0" applyFont="1" applyFill="1" applyBorder="1"/>
    <xf numFmtId="0" fontId="20" fillId="29" borderId="4" xfId="0" applyFont="1" applyFill="1" applyBorder="1"/>
    <xf numFmtId="49" fontId="20" fillId="0" borderId="4" xfId="0" applyNumberFormat="1" applyFont="1" applyFill="1" applyBorder="1" applyAlignment="1" applyProtection="1">
      <alignment horizontal="right"/>
    </xf>
    <xf numFmtId="0" fontId="20" fillId="22" borderId="4" xfId="0" applyFont="1" applyFill="1" applyBorder="1"/>
    <xf numFmtId="0" fontId="20" fillId="23" borderId="4" xfId="0" applyFont="1" applyFill="1" applyBorder="1"/>
    <xf numFmtId="0" fontId="20" fillId="23" borderId="4" xfId="0" applyFont="1" applyFill="1" applyBorder="1" applyAlignment="1" applyProtection="1">
      <alignment horizontal="right"/>
    </xf>
    <xf numFmtId="0" fontId="20" fillId="23" borderId="6" xfId="0" applyFont="1" applyFill="1" applyBorder="1"/>
    <xf numFmtId="0" fontId="20" fillId="23" borderId="0" xfId="0" applyFont="1" applyFill="1" applyBorder="1"/>
    <xf numFmtId="0" fontId="20" fillId="23" borderId="4" xfId="0" applyFont="1" applyFill="1" applyBorder="1" applyAlignment="1" applyProtection="1">
      <alignment horizontal="right" vertical="center" wrapText="1"/>
    </xf>
    <xf numFmtId="0" fontId="20" fillId="24" borderId="4" xfId="0" applyFont="1" applyFill="1" applyBorder="1" applyAlignment="1" applyProtection="1">
      <alignment horizontal="right" vertical="center" wrapText="1"/>
    </xf>
    <xf numFmtId="14" fontId="20" fillId="25" borderId="4" xfId="0" applyNumberFormat="1" applyFont="1" applyFill="1" applyBorder="1"/>
    <xf numFmtId="0" fontId="20" fillId="26" borderId="4" xfId="0" applyFont="1" applyFill="1" applyBorder="1"/>
    <xf numFmtId="0" fontId="20" fillId="0" borderId="6" xfId="0" applyFont="1" applyFill="1" applyBorder="1" applyAlignment="1" applyProtection="1">
      <alignment vertical="center"/>
    </xf>
    <xf numFmtId="15" fontId="20" fillId="0" borderId="4" xfId="0" applyNumberFormat="1" applyFont="1" applyBorder="1"/>
    <xf numFmtId="0" fontId="20" fillId="17" borderId="4" xfId="0" applyFont="1" applyFill="1" applyBorder="1" applyAlignment="1" applyProtection="1">
      <alignment vertical="center"/>
    </xf>
    <xf numFmtId="0" fontId="11" fillId="0" borderId="13" xfId="0" applyFont="1" applyBorder="1" applyAlignment="1">
      <alignment vertical="center"/>
    </xf>
    <xf numFmtId="0" fontId="20" fillId="0" borderId="14" xfId="0" applyFont="1" applyFill="1" applyBorder="1"/>
    <xf numFmtId="0" fontId="20" fillId="9" borderId="4" xfId="0" applyFont="1" applyFill="1" applyBorder="1" applyAlignment="1" applyProtection="1"/>
    <xf numFmtId="0" fontId="20" fillId="9" borderId="4" xfId="0" applyFont="1" applyFill="1" applyBorder="1" applyAlignment="1" applyProtection="1">
      <alignment wrapText="1"/>
    </xf>
    <xf numFmtId="0" fontId="20" fillId="9" borderId="4" xfId="0" applyFont="1" applyFill="1" applyBorder="1" applyAlignment="1" applyProtection="1">
      <alignment vertical="center" wrapText="1"/>
    </xf>
    <xf numFmtId="0" fontId="20" fillId="10" borderId="4" xfId="0" applyFont="1" applyFill="1" applyBorder="1" applyAlignment="1" applyProtection="1">
      <alignment horizontal="right" vertical="center" wrapText="1"/>
    </xf>
    <xf numFmtId="0" fontId="20" fillId="0" borderId="7" xfId="0" applyFont="1" applyFill="1" applyBorder="1" applyAlignment="1" applyProtection="1">
      <alignment vertical="center"/>
    </xf>
    <xf numFmtId="0" fontId="20" fillId="0" borderId="5" xfId="0" applyFont="1" applyFill="1" applyBorder="1" applyAlignment="1" applyProtection="1">
      <alignment horizontal="right" vertical="center" wrapText="1"/>
    </xf>
    <xf numFmtId="14" fontId="20" fillId="5" borderId="5" xfId="0" applyNumberFormat="1" applyFont="1" applyFill="1" applyBorder="1"/>
    <xf numFmtId="0" fontId="20" fillId="0" borderId="8" xfId="0" applyFont="1" applyFill="1" applyBorder="1" applyAlignment="1" applyProtection="1">
      <alignment wrapText="1"/>
    </xf>
    <xf numFmtId="0" fontId="20" fillId="0" borderId="5" xfId="0" applyFont="1" applyFill="1" applyBorder="1" applyAlignment="1" applyProtection="1">
      <alignment horizontal="right" wrapText="1"/>
    </xf>
    <xf numFmtId="0" fontId="20" fillId="0" borderId="3" xfId="0" applyFont="1" applyFill="1" applyBorder="1" applyAlignment="1" applyProtection="1">
      <alignment wrapText="1"/>
    </xf>
    <xf numFmtId="0" fontId="20" fillId="27" borderId="7" xfId="0" applyFont="1" applyFill="1" applyBorder="1"/>
    <xf numFmtId="14" fontId="20" fillId="5" borderId="4" xfId="0" applyNumberFormat="1" applyFont="1" applyFill="1" applyBorder="1" applyAlignment="1">
      <alignment horizontal="right"/>
    </xf>
    <xf numFmtId="0" fontId="20" fillId="0" borderId="4" xfId="0" applyFont="1" applyFill="1" applyBorder="1" applyAlignment="1">
      <alignment textRotation="90" wrapText="1"/>
    </xf>
    <xf numFmtId="0" fontId="20" fillId="13" borderId="4" xfId="0" applyFont="1" applyFill="1" applyBorder="1" applyAlignment="1" applyProtection="1">
      <alignment vertical="center" wrapText="1"/>
    </xf>
    <xf numFmtId="14" fontId="20" fillId="4" borderId="4" xfId="0" applyNumberFormat="1" applyFont="1" applyFill="1" applyBorder="1" applyAlignment="1" applyProtection="1"/>
    <xf numFmtId="0" fontId="20" fillId="0" borderId="4" xfId="0" applyFont="1" applyFill="1" applyBorder="1" applyAlignment="1">
      <alignment horizontal="left"/>
    </xf>
    <xf numFmtId="14" fontId="20" fillId="0" borderId="4" xfId="0" applyNumberFormat="1" applyFont="1" applyFill="1" applyBorder="1" applyAlignment="1"/>
    <xf numFmtId="1" fontId="20" fillId="0" borderId="4" xfId="0" applyNumberFormat="1" applyFont="1" applyFill="1" applyBorder="1" applyAlignment="1" applyProtection="1">
      <alignment vertical="center"/>
    </xf>
    <xf numFmtId="14" fontId="20" fillId="0" borderId="4" xfId="0" applyNumberFormat="1" applyFont="1" applyFill="1" applyBorder="1" applyAlignment="1" applyProtection="1">
      <alignment wrapText="1"/>
    </xf>
    <xf numFmtId="14" fontId="20" fillId="5" borderId="4" xfId="0" applyNumberFormat="1" applyFont="1" applyFill="1" applyBorder="1" applyAlignment="1">
      <alignment horizontal="center"/>
    </xf>
    <xf numFmtId="14" fontId="20" fillId="5" borderId="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0" fillId="0" borderId="4" xfId="2" applyNumberFormat="1" applyFont="1" applyFill="1" applyBorder="1" applyAlignment="1" applyProtection="1">
      <alignment vertical="top"/>
    </xf>
    <xf numFmtId="0" fontId="14" fillId="7" borderId="4" xfId="0" applyFont="1" applyFill="1" applyBorder="1" applyAlignment="1">
      <alignment vertical="top"/>
    </xf>
    <xf numFmtId="14" fontId="20" fillId="5" borderId="4" xfId="0" applyNumberFormat="1" applyFont="1" applyFill="1" applyBorder="1" applyAlignment="1"/>
    <xf numFmtId="0" fontId="20" fillId="0" borderId="4" xfId="0" quotePrefix="1" applyFont="1" applyFill="1" applyBorder="1"/>
    <xf numFmtId="0" fontId="20" fillId="13" borderId="0" xfId="0" applyFont="1" applyFill="1" applyBorder="1"/>
    <xf numFmtId="14" fontId="20" fillId="4" borderId="4" xfId="0" applyNumberFormat="1" applyFont="1" applyFill="1" applyBorder="1" applyAlignment="1" applyProtection="1">
      <alignment horizontal="right" wrapText="1"/>
    </xf>
    <xf numFmtId="0" fontId="20" fillId="3" borderId="4" xfId="0" applyFont="1" applyFill="1" applyBorder="1" applyAlignment="1" applyProtection="1">
      <alignment vertical="center"/>
    </xf>
    <xf numFmtId="0" fontId="20" fillId="0" borderId="24" xfId="0" applyFont="1" applyFill="1" applyBorder="1" applyAlignment="1" applyProtection="1">
      <alignment vertical="center"/>
    </xf>
    <xf numFmtId="0" fontId="20" fillId="9" borderId="4" xfId="0" applyFont="1" applyFill="1" applyBorder="1" applyAlignment="1">
      <alignment horizontal="right" vertical="top"/>
    </xf>
    <xf numFmtId="0" fontId="20" fillId="9" borderId="4" xfId="0" applyFont="1" applyFill="1" applyBorder="1" applyAlignment="1">
      <alignment vertical="top"/>
    </xf>
    <xf numFmtId="0" fontId="20" fillId="9" borderId="7" xfId="0" applyFont="1" applyFill="1" applyBorder="1"/>
    <xf numFmtId="0" fontId="20" fillId="9" borderId="0" xfId="0" applyFont="1" applyFill="1" applyBorder="1"/>
    <xf numFmtId="0" fontId="20" fillId="18" borderId="4" xfId="0" applyFont="1" applyFill="1" applyBorder="1"/>
    <xf numFmtId="0" fontId="20" fillId="0" borderId="4" xfId="0" applyFont="1" applyBorder="1" applyAlignment="1">
      <alignment horizontal="left" vertical="center"/>
    </xf>
    <xf numFmtId="1" fontId="20" fillId="0" borderId="4" xfId="0" applyNumberFormat="1" applyFont="1" applyBorder="1"/>
    <xf numFmtId="0" fontId="20" fillId="18" borderId="4" xfId="0" applyFont="1" applyFill="1" applyBorder="1" applyAlignment="1">
      <alignment textRotation="90" wrapText="1"/>
    </xf>
    <xf numFmtId="0" fontId="20" fillId="9" borderId="5" xfId="0" applyFont="1" applyFill="1" applyBorder="1"/>
    <xf numFmtId="0" fontId="20" fillId="9" borderId="4" xfId="0" applyFont="1" applyFill="1" applyBorder="1" applyAlignment="1">
      <alignment horizontal="left" vertical="top"/>
    </xf>
    <xf numFmtId="0" fontId="20" fillId="9" borderId="8" xfId="0" applyFont="1" applyFill="1" applyBorder="1" applyAlignment="1">
      <alignment horizontal="right"/>
    </xf>
    <xf numFmtId="0" fontId="20" fillId="9" borderId="1" xfId="0" applyFont="1" applyFill="1" applyBorder="1"/>
    <xf numFmtId="0" fontId="20" fillId="9" borderId="18" xfId="0" applyFont="1" applyFill="1" applyBorder="1"/>
    <xf numFmtId="0" fontId="20" fillId="0" borderId="15" xfId="0" applyFont="1" applyFill="1" applyBorder="1"/>
    <xf numFmtId="0" fontId="20" fillId="18" borderId="7" xfId="0" applyFont="1" applyFill="1" applyBorder="1"/>
    <xf numFmtId="0" fontId="20" fillId="18" borderId="1" xfId="0" applyFont="1" applyFill="1" applyBorder="1"/>
    <xf numFmtId="0" fontId="20" fillId="18" borderId="3" xfId="0" applyFont="1" applyFill="1" applyBorder="1"/>
    <xf numFmtId="0" fontId="20" fillId="4" borderId="8" xfId="0" applyFont="1" applyFill="1" applyBorder="1"/>
    <xf numFmtId="0" fontId="20" fillId="4" borderId="5" xfId="0" applyFont="1" applyFill="1" applyBorder="1"/>
    <xf numFmtId="0" fontId="20" fillId="5" borderId="5" xfId="0" applyFont="1" applyFill="1" applyBorder="1"/>
    <xf numFmtId="0" fontId="20" fillId="9" borderId="9" xfId="0" applyFont="1" applyFill="1" applyBorder="1"/>
    <xf numFmtId="0" fontId="20" fillId="11" borderId="5" xfId="0" applyFont="1" applyFill="1" applyBorder="1"/>
    <xf numFmtId="0" fontId="20" fillId="12" borderId="5" xfId="0" applyFont="1" applyFill="1" applyBorder="1"/>
    <xf numFmtId="0" fontId="20" fillId="0" borderId="25" xfId="0" applyFont="1" applyBorder="1"/>
    <xf numFmtId="0" fontId="20" fillId="0" borderId="4" xfId="0" applyFont="1" applyFill="1" applyBorder="1" applyAlignment="1">
      <alignment horizontal="center" wrapText="1"/>
    </xf>
    <xf numFmtId="0" fontId="20" fillId="7" borderId="4" xfId="0" applyFont="1" applyFill="1" applyBorder="1" applyAlignment="1" applyProtection="1">
      <alignment vertical="center" wrapText="1"/>
    </xf>
    <xf numFmtId="0" fontId="20" fillId="0" borderId="6" xfId="0" applyFont="1" applyFill="1" applyBorder="1" applyAlignment="1" applyProtection="1">
      <alignment vertical="center" wrapText="1"/>
    </xf>
    <xf numFmtId="0" fontId="20" fillId="30" borderId="4" xfId="0" applyFont="1" applyFill="1" applyBorder="1"/>
    <xf numFmtId="0" fontId="20" fillId="30" borderId="4" xfId="0" applyFont="1" applyFill="1" applyBorder="1" applyAlignment="1">
      <alignment horizontal="right"/>
    </xf>
    <xf numFmtId="0" fontId="20" fillId="30" borderId="0" xfId="0" applyFont="1" applyFill="1" applyBorder="1"/>
    <xf numFmtId="0" fontId="20" fillId="19" borderId="4" xfId="0" applyFont="1" applyFill="1" applyBorder="1"/>
    <xf numFmtId="0" fontId="20" fillId="0" borderId="5" xfId="0" applyFont="1" applyBorder="1" applyAlignment="1">
      <alignment horizontal="right"/>
    </xf>
    <xf numFmtId="0" fontId="20" fillId="27" borderId="3" xfId="0" applyFont="1" applyFill="1" applyBorder="1"/>
    <xf numFmtId="0" fontId="20" fillId="31" borderId="4" xfId="0" applyFont="1" applyFill="1" applyBorder="1" applyAlignment="1" applyProtection="1">
      <alignment horizontal="right" wrapText="1"/>
    </xf>
    <xf numFmtId="0" fontId="20" fillId="5" borderId="4" xfId="0" applyFont="1" applyFill="1" applyBorder="1" applyAlignment="1">
      <alignment wrapText="1"/>
    </xf>
    <xf numFmtId="0" fontId="20" fillId="0" borderId="0" xfId="0" applyFont="1" applyFill="1" applyBorder="1" applyAlignment="1" applyProtection="1">
      <alignment horizontal="right" wrapText="1"/>
    </xf>
    <xf numFmtId="14" fontId="20" fillId="4" borderId="4" xfId="0" applyNumberFormat="1" applyFont="1" applyFill="1" applyBorder="1" applyAlignment="1">
      <alignment wrapText="1"/>
    </xf>
    <xf numFmtId="0" fontId="20" fillId="0" borderId="0" xfId="0" applyFont="1" applyFill="1" applyBorder="1" applyAlignment="1" applyProtection="1">
      <alignment horizontal="right" vertical="center" wrapText="1"/>
    </xf>
    <xf numFmtId="0" fontId="20" fillId="9" borderId="4" xfId="0" applyFont="1" applyFill="1" applyBorder="1" applyAlignment="1" applyProtection="1">
      <alignment vertical="center"/>
    </xf>
    <xf numFmtId="0" fontId="20" fillId="9" borderId="8" xfId="0" applyFont="1" applyFill="1" applyBorder="1"/>
    <xf numFmtId="0" fontId="20" fillId="13" borderId="8" xfId="0" applyFont="1" applyFill="1" applyBorder="1" applyAlignment="1"/>
    <xf numFmtId="0" fontId="20" fillId="13" borderId="0" xfId="0" applyFont="1" applyFill="1" applyBorder="1" applyAlignment="1" applyProtection="1">
      <alignment wrapText="1"/>
    </xf>
    <xf numFmtId="14" fontId="20" fillId="0" borderId="3" xfId="0" applyNumberFormat="1" applyFont="1" applyFill="1" applyBorder="1" applyAlignment="1" applyProtection="1">
      <alignment wrapText="1"/>
    </xf>
    <xf numFmtId="0" fontId="20" fillId="13" borderId="4" xfId="0" applyFont="1" applyFill="1" applyBorder="1" applyAlignment="1">
      <alignment vertical="center"/>
    </xf>
    <xf numFmtId="0" fontId="20" fillId="13" borderId="8" xfId="0" applyFont="1" applyFill="1" applyBorder="1" applyAlignment="1" applyProtection="1">
      <alignment vertical="center"/>
    </xf>
    <xf numFmtId="0" fontId="20" fillId="0" borderId="8" xfId="0" applyFont="1" applyFill="1" applyBorder="1" applyAlignment="1" applyProtection="1">
      <alignment horizontal="right"/>
    </xf>
    <xf numFmtId="0" fontId="20" fillId="0" borderId="16" xfId="0" applyFont="1" applyFill="1" applyBorder="1" applyAlignment="1" applyProtection="1">
      <alignment vertical="center"/>
    </xf>
    <xf numFmtId="0" fontId="20" fillId="0" borderId="26" xfId="0" applyFont="1" applyFill="1" applyBorder="1" applyAlignment="1" applyProtection="1">
      <alignment vertical="center"/>
    </xf>
    <xf numFmtId="0" fontId="20" fillId="0" borderId="27" xfId="0" applyFont="1" applyFill="1" applyBorder="1" applyAlignment="1" applyProtection="1">
      <alignment vertical="center"/>
    </xf>
    <xf numFmtId="0" fontId="20" fillId="0" borderId="28" xfId="0" applyFont="1" applyFill="1" applyBorder="1" applyAlignment="1" applyProtection="1">
      <alignment vertical="center"/>
    </xf>
    <xf numFmtId="0" fontId="20" fillId="13" borderId="0" xfId="0" applyFont="1" applyFill="1" applyBorder="1" applyAlignment="1" applyProtection="1">
      <alignment horizontal="right"/>
    </xf>
    <xf numFmtId="0" fontId="20" fillId="13" borderId="29" xfId="0" applyFont="1" applyFill="1" applyBorder="1" applyAlignment="1" applyProtection="1">
      <alignment vertical="center"/>
    </xf>
    <xf numFmtId="0" fontId="20" fillId="13" borderId="0" xfId="0" applyFont="1" applyFill="1" applyBorder="1" applyAlignment="1" applyProtection="1">
      <alignment vertical="center"/>
    </xf>
    <xf numFmtId="0" fontId="11" fillId="0" borderId="3" xfId="0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20" fillId="0" borderId="7" xfId="0" applyFont="1" applyFill="1" applyBorder="1" applyAlignment="1" applyProtection="1">
      <alignment horizontal="right" wrapText="1"/>
    </xf>
    <xf numFmtId="0" fontId="20" fillId="0" borderId="7" xfId="0" applyFont="1" applyFill="1" applyBorder="1" applyAlignment="1" applyProtection="1"/>
    <xf numFmtId="0" fontId="20" fillId="0" borderId="5" xfId="0" applyFont="1" applyFill="1" applyBorder="1" applyAlignment="1" applyProtection="1">
      <alignment vertical="center"/>
    </xf>
    <xf numFmtId="0" fontId="20" fillId="0" borderId="7" xfId="0" applyFont="1" applyFill="1" applyBorder="1" applyAlignment="1" applyProtection="1">
      <alignment horizontal="right" vertical="center" wrapText="1"/>
    </xf>
    <xf numFmtId="0" fontId="20" fillId="0" borderId="7" xfId="0" applyFont="1" applyFill="1" applyBorder="1" applyAlignment="1" applyProtection="1">
      <alignment horizontal="left"/>
    </xf>
    <xf numFmtId="0" fontId="20" fillId="0" borderId="18" xfId="0" applyFont="1" applyFill="1" applyBorder="1" applyAlignment="1" applyProtection="1">
      <alignment wrapText="1"/>
    </xf>
    <xf numFmtId="0" fontId="20" fillId="0" borderId="7" xfId="0" applyFont="1" applyBorder="1" applyAlignment="1"/>
    <xf numFmtId="0" fontId="20" fillId="8" borderId="8" xfId="0" applyFont="1" applyFill="1" applyBorder="1"/>
    <xf numFmtId="0" fontId="20" fillId="9" borderId="0" xfId="0" applyFont="1" applyFill="1" applyBorder="1" applyAlignment="1" applyProtection="1">
      <alignment vertical="center"/>
    </xf>
    <xf numFmtId="0" fontId="20" fillId="23" borderId="0" xfId="0" applyFont="1" applyFill="1" applyBorder="1" applyAlignment="1">
      <alignment vertical="center"/>
    </xf>
    <xf numFmtId="0" fontId="20" fillId="9" borderId="5" xfId="0" applyFont="1" applyFill="1" applyBorder="1" applyAlignment="1" applyProtection="1">
      <alignment vertical="center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14" fontId="20" fillId="4" borderId="4" xfId="0" applyNumberFormat="1" applyFont="1" applyFill="1" applyBorder="1" applyAlignment="1">
      <alignment horizontal="right"/>
    </xf>
    <xf numFmtId="0" fontId="20" fillId="0" borderId="7" xfId="0" applyFont="1" applyBorder="1" applyAlignment="1">
      <alignment vertical="center"/>
    </xf>
    <xf numFmtId="14" fontId="20" fillId="0" borderId="8" xfId="0" applyNumberFormat="1" applyFont="1" applyBorder="1" applyAlignment="1">
      <alignment vertical="top"/>
    </xf>
    <xf numFmtId="0" fontId="20" fillId="0" borderId="5" xfId="0" applyFont="1" applyBorder="1" applyAlignment="1">
      <alignment vertical="top"/>
    </xf>
    <xf numFmtId="0" fontId="20" fillId="19" borderId="3" xfId="0" applyFont="1" applyFill="1" applyBorder="1"/>
    <xf numFmtId="0" fontId="20" fillId="6" borderId="17" xfId="0" applyFont="1" applyFill="1" applyBorder="1"/>
    <xf numFmtId="0" fontId="20" fillId="0" borderId="6" xfId="0" applyFont="1" applyBorder="1" applyAlignment="1">
      <alignment horizontal="right" vertical="top"/>
    </xf>
    <xf numFmtId="0" fontId="20" fillId="0" borderId="6" xfId="0" applyFont="1" applyBorder="1" applyAlignment="1">
      <alignment vertical="top"/>
    </xf>
    <xf numFmtId="0" fontId="20" fillId="0" borderId="3" xfId="0" applyFont="1" applyBorder="1" applyAlignment="1">
      <alignment vertical="center"/>
    </xf>
    <xf numFmtId="0" fontId="20" fillId="0" borderId="15" xfId="0" applyFont="1" applyBorder="1"/>
    <xf numFmtId="0" fontId="20" fillId="7" borderId="3" xfId="0" applyFont="1" applyFill="1" applyBorder="1"/>
    <xf numFmtId="0" fontId="20" fillId="13" borderId="8" xfId="0" applyFont="1" applyFill="1" applyBorder="1"/>
    <xf numFmtId="0" fontId="20" fillId="13" borderId="4" xfId="0" applyFont="1" applyFill="1" applyBorder="1" applyAlignment="1">
      <alignment horizontal="right" vertical="top"/>
    </xf>
    <xf numFmtId="0" fontId="20" fillId="0" borderId="4" xfId="0" applyFont="1" applyBorder="1" applyAlignment="1">
      <alignment horizontal="left" vertical="top"/>
    </xf>
    <xf numFmtId="0" fontId="20" fillId="0" borderId="5" xfId="0" applyFont="1" applyBorder="1" applyAlignment="1">
      <alignment vertical="center"/>
    </xf>
    <xf numFmtId="0" fontId="20" fillId="0" borderId="18" xfId="0" applyFont="1" applyBorder="1"/>
    <xf numFmtId="0" fontId="20" fillId="0" borderId="8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/>
    <xf numFmtId="0" fontId="20" fillId="0" borderId="5" xfId="0" applyFont="1" applyFill="1" applyBorder="1" applyAlignment="1" applyProtection="1"/>
    <xf numFmtId="14" fontId="20" fillId="4" borderId="0" xfId="0" applyNumberFormat="1" applyFont="1" applyFill="1" applyBorder="1"/>
    <xf numFmtId="0" fontId="20" fillId="21" borderId="4" xfId="0" applyFont="1" applyFill="1" applyBorder="1"/>
    <xf numFmtId="0" fontId="20" fillId="15" borderId="8" xfId="0" applyFont="1" applyFill="1" applyBorder="1"/>
    <xf numFmtId="0" fontId="20" fillId="17" borderId="4" xfId="0" applyFont="1" applyFill="1" applyBorder="1"/>
    <xf numFmtId="0" fontId="20" fillId="0" borderId="5" xfId="0" applyFont="1" applyBorder="1" applyAlignment="1"/>
    <xf numFmtId="0" fontId="20" fillId="17" borderId="4" xfId="0" applyFont="1" applyFill="1" applyBorder="1" applyAlignment="1"/>
    <xf numFmtId="0" fontId="20" fillId="0" borderId="4" xfId="0" applyFont="1" applyFill="1" applyBorder="1" applyAlignment="1">
      <alignment vertical="top"/>
    </xf>
    <xf numFmtId="0" fontId="20" fillId="16" borderId="4" xfId="0" applyFont="1" applyFill="1" applyBorder="1" applyAlignment="1">
      <alignment horizontal="right"/>
    </xf>
    <xf numFmtId="0" fontId="20" fillId="6" borderId="8" xfId="0" applyFont="1" applyFill="1" applyBorder="1" applyAlignment="1">
      <alignment wrapText="1"/>
    </xf>
    <xf numFmtId="0" fontId="20" fillId="0" borderId="1" xfId="0" applyFont="1" applyFill="1" applyBorder="1" applyAlignment="1" applyProtection="1">
      <alignment vertical="center"/>
    </xf>
    <xf numFmtId="14" fontId="20" fillId="4" borderId="4" xfId="0" applyNumberFormat="1" applyFont="1" applyFill="1" applyBorder="1" applyAlignment="1"/>
    <xf numFmtId="2" fontId="20" fillId="0" borderId="8" xfId="0" applyNumberFormat="1" applyFont="1" applyFill="1" applyBorder="1" applyAlignment="1" applyProtection="1">
      <alignment horizontal="right"/>
    </xf>
    <xf numFmtId="0" fontId="20" fillId="0" borderId="11" xfId="0" applyFont="1" applyFill="1" applyBorder="1" applyAlignment="1" applyProtection="1">
      <alignment horizontal="right"/>
    </xf>
    <xf numFmtId="0" fontId="20" fillId="0" borderId="12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horizontal="right"/>
    </xf>
    <xf numFmtId="0" fontId="20" fillId="0" borderId="19" xfId="0" applyFont="1" applyBorder="1"/>
    <xf numFmtId="0" fontId="20" fillId="0" borderId="17" xfId="0" applyFont="1" applyFill="1" applyBorder="1" applyAlignment="1" applyProtection="1">
      <alignment horizontal="right"/>
    </xf>
    <xf numFmtId="0" fontId="20" fillId="0" borderId="30" xfId="0" applyFont="1" applyFill="1" applyBorder="1" applyAlignment="1" applyProtection="1"/>
    <xf numFmtId="0" fontId="20" fillId="0" borderId="1" xfId="0" applyFont="1" applyBorder="1" applyAlignment="1"/>
    <xf numFmtId="0" fontId="20" fillId="0" borderId="5" xfId="0" applyFont="1" applyFill="1" applyBorder="1" applyAlignment="1">
      <alignment wrapText="1"/>
    </xf>
    <xf numFmtId="0" fontId="20" fillId="0" borderId="5" xfId="0" applyFont="1" applyFill="1" applyBorder="1" applyAlignment="1"/>
    <xf numFmtId="1" fontId="20" fillId="7" borderId="4" xfId="0" applyNumberFormat="1" applyFont="1" applyFill="1" applyBorder="1"/>
    <xf numFmtId="165" fontId="20" fillId="5" borderId="4" xfId="0" applyNumberFormat="1" applyFont="1" applyFill="1" applyBorder="1" applyAlignment="1">
      <alignment horizontal="left" vertical="center" wrapText="1"/>
    </xf>
    <xf numFmtId="0" fontId="20" fillId="9" borderId="8" xfId="0" applyFont="1" applyFill="1" applyBorder="1" applyAlignment="1" applyProtection="1">
      <alignment horizontal="right"/>
    </xf>
    <xf numFmtId="0" fontId="20" fillId="9" borderId="1" xfId="0" applyFont="1" applyFill="1" applyBorder="1" applyAlignment="1" applyProtection="1">
      <alignment vertical="center"/>
    </xf>
    <xf numFmtId="0" fontId="20" fillId="0" borderId="5" xfId="0" applyFont="1" applyFill="1" applyBorder="1" applyAlignment="1" applyProtection="1">
      <alignment wrapText="1"/>
    </xf>
    <xf numFmtId="0" fontId="20" fillId="0" borderId="12" xfId="0" applyFont="1" applyBorder="1"/>
    <xf numFmtId="0" fontId="20" fillId="0" borderId="18" xfId="0" applyFont="1" applyBorder="1" applyAlignment="1">
      <alignment vertical="center"/>
    </xf>
    <xf numFmtId="0" fontId="20" fillId="0" borderId="1" xfId="0" applyFont="1" applyFill="1" applyBorder="1" applyAlignment="1" applyProtection="1">
      <alignment wrapText="1"/>
    </xf>
    <xf numFmtId="14" fontId="20" fillId="5" borderId="7" xfId="0" applyNumberFormat="1" applyFont="1" applyFill="1" applyBorder="1"/>
    <xf numFmtId="0" fontId="20" fillId="21" borderId="3" xfId="0" applyFont="1" applyFill="1" applyBorder="1"/>
    <xf numFmtId="0" fontId="20" fillId="0" borderId="17" xfId="0" applyFont="1" applyBorder="1" applyAlignment="1">
      <alignment horizontal="right"/>
    </xf>
    <xf numFmtId="0" fontId="20" fillId="0" borderId="30" xfId="0" applyFont="1" applyFill="1" applyBorder="1" applyAlignment="1">
      <alignment horizontal="left"/>
    </xf>
    <xf numFmtId="0" fontId="20" fillId="0" borderId="30" xfId="0" applyFont="1" applyFill="1" applyBorder="1" applyAlignment="1"/>
    <xf numFmtId="0" fontId="20" fillId="0" borderId="30" xfId="0" applyFont="1" applyFill="1" applyBorder="1"/>
    <xf numFmtId="0" fontId="20" fillId="17" borderId="15" xfId="0" applyFont="1" applyFill="1" applyBorder="1" applyAlignment="1"/>
    <xf numFmtId="0" fontId="20" fillId="0" borderId="3" xfId="0" applyFont="1" applyBorder="1" applyAlignment="1"/>
    <xf numFmtId="0" fontId="20" fillId="0" borderId="3" xfId="0" applyFont="1" applyFill="1" applyBorder="1" applyAlignment="1" applyProtection="1">
      <alignment horizontal="right" wrapText="1"/>
    </xf>
    <xf numFmtId="0" fontId="20" fillId="7" borderId="3" xfId="0" applyFont="1" applyFill="1" applyBorder="1" applyAlignment="1" applyProtection="1">
      <alignment horizontal="right" wrapText="1"/>
    </xf>
    <xf numFmtId="0" fontId="20" fillId="0" borderId="13" xfId="0" applyFont="1" applyBorder="1"/>
    <xf numFmtId="0" fontId="20" fillId="0" borderId="20" xfId="0" applyFont="1" applyFill="1" applyBorder="1" applyAlignment="1"/>
    <xf numFmtId="0" fontId="20" fillId="0" borderId="1" xfId="0" applyFont="1" applyFill="1" applyBorder="1" applyAlignment="1"/>
    <xf numFmtId="0" fontId="20" fillId="0" borderId="19" xfId="0" applyFont="1" applyBorder="1" applyAlignment="1">
      <alignment vertical="center"/>
    </xf>
    <xf numFmtId="1" fontId="20" fillId="7" borderId="4" xfId="0" applyNumberFormat="1" applyFont="1" applyFill="1" applyBorder="1" applyAlignment="1" applyProtection="1">
      <alignment horizontal="right" vertical="center" wrapText="1"/>
    </xf>
    <xf numFmtId="1" fontId="20" fillId="0" borderId="4" xfId="0" applyNumberFormat="1" applyFont="1" applyFill="1" applyBorder="1"/>
    <xf numFmtId="0" fontId="20" fillId="0" borderId="7" xfId="0" applyFont="1" applyBorder="1" applyAlignment="1">
      <alignment horizontal="right"/>
    </xf>
    <xf numFmtId="0" fontId="20" fillId="22" borderId="8" xfId="0" applyFont="1" applyFill="1" applyBorder="1"/>
    <xf numFmtId="0" fontId="20" fillId="23" borderId="8" xfId="0" applyFont="1" applyFill="1" applyBorder="1"/>
    <xf numFmtId="0" fontId="20" fillId="23" borderId="1" xfId="0" applyFont="1" applyFill="1" applyBorder="1" applyAlignment="1" applyProtection="1">
      <alignment horizontal="right"/>
    </xf>
    <xf numFmtId="0" fontId="20" fillId="23" borderId="19" xfId="0" applyFont="1" applyFill="1" applyBorder="1"/>
    <xf numFmtId="0" fontId="20" fillId="23" borderId="1" xfId="0" applyFont="1" applyFill="1" applyBorder="1"/>
    <xf numFmtId="0" fontId="20" fillId="23" borderId="5" xfId="0" applyFont="1" applyFill="1" applyBorder="1" applyAlignment="1" applyProtection="1">
      <alignment vertical="center"/>
    </xf>
    <xf numFmtId="0" fontId="20" fillId="23" borderId="5" xfId="0" applyFont="1" applyFill="1" applyBorder="1" applyAlignment="1">
      <alignment vertical="center"/>
    </xf>
    <xf numFmtId="14" fontId="20" fillId="12" borderId="4" xfId="0" applyNumberFormat="1" applyFont="1" applyFill="1" applyBorder="1" applyAlignment="1">
      <alignment horizontal="center" vertical="center"/>
    </xf>
    <xf numFmtId="14" fontId="20" fillId="6" borderId="8" xfId="0" applyNumberFormat="1" applyFont="1" applyFill="1" applyBorder="1"/>
    <xf numFmtId="14" fontId="20" fillId="0" borderId="8" xfId="0" applyNumberFormat="1" applyFont="1" applyFill="1" applyBorder="1"/>
    <xf numFmtId="0" fontId="20" fillId="0" borderId="1" xfId="0" applyFont="1" applyFill="1" applyBorder="1" applyAlignment="1" applyProtection="1">
      <alignment horizontal="right" vertical="center" wrapText="1"/>
    </xf>
    <xf numFmtId="0" fontId="20" fillId="0" borderId="19" xfId="0" applyFont="1" applyFill="1" applyBorder="1" applyAlignment="1" applyProtection="1">
      <alignment vertical="center"/>
    </xf>
    <xf numFmtId="0" fontId="20" fillId="13" borderId="1" xfId="0" applyFont="1" applyFill="1" applyBorder="1" applyAlignment="1" applyProtection="1">
      <alignment horizontal="right"/>
    </xf>
    <xf numFmtId="0" fontId="20" fillId="13" borderId="12" xfId="0" applyFont="1" applyFill="1" applyBorder="1"/>
    <xf numFmtId="0" fontId="20" fillId="13" borderId="1" xfId="0" applyFont="1" applyFill="1" applyBorder="1" applyAlignment="1" applyProtection="1">
      <alignment horizontal="right" vertical="center" wrapText="1"/>
    </xf>
    <xf numFmtId="0" fontId="20" fillId="9" borderId="3" xfId="0" applyFont="1" applyFill="1" applyBorder="1" applyAlignment="1" applyProtection="1">
      <alignment horizontal="right" vertical="center" wrapText="1"/>
    </xf>
    <xf numFmtId="0" fontId="20" fillId="9" borderId="6" xfId="0" applyFont="1" applyFill="1" applyBorder="1" applyAlignment="1" applyProtection="1">
      <alignment vertical="center"/>
    </xf>
    <xf numFmtId="0" fontId="20" fillId="13" borderId="8" xfId="0" applyFont="1" applyFill="1" applyBorder="1" applyAlignment="1" applyProtection="1">
      <alignment horizontal="right" vertical="center" wrapText="1"/>
    </xf>
    <xf numFmtId="0" fontId="20" fillId="9" borderId="8" xfId="0" applyFont="1" applyFill="1" applyBorder="1" applyAlignment="1" applyProtection="1">
      <alignment horizontal="right" wrapText="1"/>
    </xf>
    <xf numFmtId="0" fontId="20" fillId="0" borderId="8" xfId="0" applyFont="1" applyFill="1" applyBorder="1" applyAlignment="1" applyProtection="1">
      <alignment horizontal="right" wrapText="1"/>
    </xf>
    <xf numFmtId="0" fontId="20" fillId="0" borderId="8" xfId="0" applyFont="1" applyFill="1" applyBorder="1" applyAlignment="1" applyProtection="1">
      <alignment horizontal="right" vertical="center" wrapText="1"/>
    </xf>
    <xf numFmtId="0" fontId="20" fillId="0" borderId="1" xfId="0" quotePrefix="1" applyFont="1" applyFill="1" applyBorder="1" applyAlignment="1" applyProtection="1">
      <alignment vertical="center"/>
    </xf>
    <xf numFmtId="0" fontId="20" fillId="0" borderId="11" xfId="0" applyFont="1" applyFill="1" applyBorder="1" applyAlignment="1" applyProtection="1">
      <alignment horizontal="right" vertical="center" wrapText="1"/>
    </xf>
    <xf numFmtId="0" fontId="11" fillId="0" borderId="5" xfId="0" applyFont="1" applyBorder="1" applyAlignment="1">
      <alignment vertical="center"/>
    </xf>
    <xf numFmtId="0" fontId="20" fillId="17" borderId="4" xfId="0" applyFont="1" applyFill="1" applyBorder="1" applyAlignment="1" applyProtection="1"/>
    <xf numFmtId="0" fontId="20" fillId="17" borderId="4" xfId="0" applyFont="1" applyFill="1" applyBorder="1" applyAlignment="1" applyProtection="1">
      <alignment vertical="center" wrapText="1"/>
    </xf>
    <xf numFmtId="0" fontId="20" fillId="0" borderId="18" xfId="0" applyFont="1" applyFill="1" applyBorder="1" applyAlignment="1" applyProtection="1">
      <alignment vertical="center"/>
    </xf>
    <xf numFmtId="0" fontId="20" fillId="0" borderId="17" xfId="0" applyFont="1" applyFill="1" applyBorder="1"/>
    <xf numFmtId="14" fontId="20" fillId="0" borderId="1" xfId="0" applyNumberFormat="1" applyFont="1" applyFill="1" applyBorder="1" applyAlignment="1" applyProtection="1">
      <alignment vertical="center"/>
    </xf>
    <xf numFmtId="0" fontId="20" fillId="0" borderId="21" xfId="0" applyFont="1" applyBorder="1"/>
    <xf numFmtId="0" fontId="20" fillId="9" borderId="17" xfId="0" applyFont="1" applyFill="1" applyBorder="1"/>
    <xf numFmtId="0" fontId="20" fillId="9" borderId="17" xfId="0" applyFont="1" applyFill="1" applyBorder="1" applyAlignment="1" applyProtection="1">
      <alignment horizontal="right" vertical="center" wrapText="1"/>
    </xf>
    <xf numFmtId="0" fontId="20" fillId="9" borderId="30" xfId="0" applyFont="1" applyFill="1" applyBorder="1" applyAlignment="1" applyProtection="1">
      <alignment vertical="center"/>
    </xf>
    <xf numFmtId="0" fontId="20" fillId="9" borderId="30" xfId="0" applyFont="1" applyFill="1" applyBorder="1"/>
    <xf numFmtId="0" fontId="20" fillId="0" borderId="15" xfId="0" applyFont="1" applyBorder="1" applyAlignment="1">
      <alignment vertical="center"/>
    </xf>
    <xf numFmtId="0" fontId="20" fillId="0" borderId="24" xfId="0" applyFont="1" applyFill="1" applyBorder="1" applyAlignment="1" applyProtection="1">
      <alignment horizontal="right" wrapText="1"/>
    </xf>
    <xf numFmtId="0" fontId="20" fillId="0" borderId="1" xfId="0" applyFont="1" applyFill="1" applyBorder="1" applyAlignment="1" applyProtection="1">
      <alignment vertical="center" wrapText="1"/>
    </xf>
    <xf numFmtId="0" fontId="20" fillId="17" borderId="5" xfId="0" applyFont="1" applyFill="1" applyBorder="1"/>
    <xf numFmtId="0" fontId="20" fillId="17" borderId="5" xfId="0" applyFont="1" applyFill="1" applyBorder="1" applyAlignment="1" applyProtection="1">
      <alignment vertical="center"/>
    </xf>
    <xf numFmtId="0" fontId="20" fillId="0" borderId="11" xfId="0" applyFont="1" applyBorder="1" applyAlignment="1">
      <alignment horizontal="right" vertical="top"/>
    </xf>
    <xf numFmtId="0" fontId="20" fillId="0" borderId="12" xfId="0" applyFont="1" applyBorder="1" applyAlignment="1">
      <alignment vertical="top"/>
    </xf>
    <xf numFmtId="0" fontId="20" fillId="0" borderId="1" xfId="0" applyFont="1" applyBorder="1" applyAlignment="1">
      <alignment horizontal="right" vertical="top"/>
    </xf>
    <xf numFmtId="0" fontId="20" fillId="0" borderId="1" xfId="0" applyFont="1" applyBorder="1" applyAlignment="1">
      <alignment horizontal="right"/>
    </xf>
    <xf numFmtId="0" fontId="11" fillId="0" borderId="15" xfId="0" applyFont="1" applyBorder="1" applyAlignment="1">
      <alignment vertical="center"/>
    </xf>
    <xf numFmtId="0" fontId="20" fillId="0" borderId="0" xfId="0" applyFont="1" applyBorder="1" applyAlignment="1">
      <alignment horizontal="right" vertical="top"/>
    </xf>
    <xf numFmtId="0" fontId="20" fillId="0" borderId="12" xfId="0" applyFont="1" applyBorder="1" applyAlignment="1">
      <alignment horizontal="left" vertical="top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horizontal="right" vertical="top"/>
    </xf>
    <xf numFmtId="0" fontId="20" fillId="13" borderId="1" xfId="0" applyFont="1" applyFill="1" applyBorder="1" applyAlignment="1">
      <alignment horizontal="right" vertical="top"/>
    </xf>
    <xf numFmtId="0" fontId="20" fillId="13" borderId="1" xfId="0" applyFont="1" applyFill="1" applyBorder="1" applyAlignment="1">
      <alignment vertical="top"/>
    </xf>
    <xf numFmtId="0" fontId="20" fillId="13" borderId="15" xfId="0" applyFont="1" applyFill="1" applyBorder="1"/>
    <xf numFmtId="0" fontId="20" fillId="0" borderId="3" xfId="0" applyFont="1" applyBorder="1" applyAlignment="1">
      <alignment horizontal="right" vertical="top"/>
    </xf>
    <xf numFmtId="0" fontId="20" fillId="21" borderId="4" xfId="0" applyFont="1" applyFill="1" applyBorder="1" applyAlignment="1"/>
    <xf numFmtId="0" fontId="20" fillId="27" borderId="4" xfId="0" applyFont="1" applyFill="1" applyBorder="1" applyAlignment="1"/>
    <xf numFmtId="0" fontId="20" fillId="6" borderId="8" xfId="0" applyFont="1" applyFill="1" applyBorder="1" applyAlignment="1"/>
    <xf numFmtId="0" fontId="20" fillId="0" borderId="8" xfId="0" applyFont="1" applyFill="1" applyBorder="1" applyAlignment="1"/>
    <xf numFmtId="0" fontId="20" fillId="0" borderId="1" xfId="0" applyFont="1" applyBorder="1" applyAlignment="1">
      <alignment horizontal="right" wrapText="1"/>
    </xf>
    <xf numFmtId="0" fontId="20" fillId="0" borderId="15" xfId="0" applyFont="1" applyFill="1" applyBorder="1" applyAlignment="1"/>
    <xf numFmtId="0" fontId="20" fillId="5" borderId="4" xfId="0" applyFont="1" applyFill="1" applyBorder="1" applyAlignment="1"/>
    <xf numFmtId="0" fontId="20" fillId="9" borderId="1" xfId="0" applyFont="1" applyFill="1" applyBorder="1" applyAlignment="1">
      <alignment horizontal="right"/>
    </xf>
    <xf numFmtId="0" fontId="11" fillId="9" borderId="15" xfId="0" applyFont="1" applyFill="1" applyBorder="1" applyAlignment="1">
      <alignment vertical="center"/>
    </xf>
    <xf numFmtId="0" fontId="11" fillId="0" borderId="0" xfId="0" applyFont="1" applyBorder="1"/>
    <xf numFmtId="0" fontId="20" fillId="0" borderId="17" xfId="0" applyFont="1" applyBorder="1"/>
    <xf numFmtId="1" fontId="20" fillId="7" borderId="22" xfId="0" applyNumberFormat="1" applyFont="1" applyFill="1" applyBorder="1"/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/>
    <xf numFmtId="0" fontId="13" fillId="0" borderId="0" xfId="2" applyNumberFormat="1" applyFont="1" applyFill="1" applyBorder="1" applyAlignment="1" applyProtection="1"/>
    <xf numFmtId="1" fontId="20" fillId="0" borderId="0" xfId="0" applyNumberFormat="1" applyFont="1"/>
    <xf numFmtId="0" fontId="1" fillId="0" borderId="0" xfId="0" applyFont="1" applyAlignment="1">
      <alignment vertical="center"/>
    </xf>
    <xf numFmtId="167" fontId="20" fillId="0" borderId="0" xfId="1" applyNumberFormat="1" applyFont="1" applyFill="1" applyBorder="1" applyAlignment="1" applyProtection="1"/>
    <xf numFmtId="0" fontId="20" fillId="0" borderId="0" xfId="0" applyFont="1" applyFill="1"/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18" fillId="0" borderId="35" xfId="0" applyFont="1" applyFill="1" applyBorder="1" applyAlignment="1" applyProtection="1">
      <alignment horizontal="right" vertical="center" wrapText="1"/>
    </xf>
    <xf numFmtId="0" fontId="18" fillId="0" borderId="40" xfId="4" applyFont="1" applyFill="1" applyBorder="1" applyAlignment="1" applyProtection="1">
      <alignment horizontal="right" vertical="center" wrapText="1"/>
    </xf>
    <xf numFmtId="0" fontId="18" fillId="0" borderId="35" xfId="5" applyFont="1" applyFill="1" applyBorder="1" applyAlignment="1" applyProtection="1">
      <alignment horizontal="right" vertical="center" wrapText="1"/>
    </xf>
    <xf numFmtId="0" fontId="18" fillId="0" borderId="43" xfId="6" applyFont="1" applyFill="1" applyBorder="1" applyAlignment="1" applyProtection="1">
      <alignment horizontal="right" vertical="center" wrapText="1"/>
    </xf>
    <xf numFmtId="0" fontId="18" fillId="0" borderId="35" xfId="9" applyFont="1" applyFill="1" applyBorder="1" applyAlignment="1" applyProtection="1">
      <alignment horizontal="right" vertical="center" wrapText="1"/>
    </xf>
    <xf numFmtId="0" fontId="18" fillId="0" borderId="40" xfId="7" applyFont="1" applyFill="1" applyBorder="1" applyAlignment="1" applyProtection="1">
      <alignment horizontal="right" vertical="center" wrapText="1"/>
    </xf>
    <xf numFmtId="0" fontId="18" fillId="0" borderId="35" xfId="11" applyFont="1" applyFill="1" applyBorder="1" applyAlignment="1" applyProtection="1">
      <alignment horizontal="right" vertical="center" wrapText="1"/>
    </xf>
    <xf numFmtId="0" fontId="18" fillId="0" borderId="0" xfId="6" applyFont="1" applyFill="1" applyBorder="1" applyAlignment="1" applyProtection="1">
      <alignment horizontal="right" vertical="center" wrapText="1"/>
    </xf>
    <xf numFmtId="0" fontId="18" fillId="0" borderId="0" xfId="9" applyFont="1" applyFill="1" applyBorder="1" applyAlignment="1" applyProtection="1">
      <alignment horizontal="right" vertical="center" wrapText="1"/>
    </xf>
    <xf numFmtId="0" fontId="18" fillId="0" borderId="0" xfId="4" applyFont="1" applyFill="1" applyBorder="1" applyAlignment="1" applyProtection="1">
      <alignment horizontal="right" vertical="center" wrapText="1"/>
    </xf>
    <xf numFmtId="0" fontId="18" fillId="0" borderId="0" xfId="5" applyFont="1" applyFill="1" applyBorder="1" applyAlignment="1" applyProtection="1">
      <alignment horizontal="right" vertical="center" wrapText="1"/>
    </xf>
    <xf numFmtId="0" fontId="19" fillId="0" borderId="43" xfId="6" applyFont="1" applyFill="1" applyBorder="1" applyAlignment="1" applyProtection="1">
      <alignment horizontal="right" vertical="center" wrapText="1"/>
    </xf>
    <xf numFmtId="0" fontId="19" fillId="0" borderId="0" xfId="4" applyFont="1" applyFill="1" applyBorder="1" applyAlignment="1" applyProtection="1">
      <alignment horizontal="right" vertical="center" wrapText="1"/>
    </xf>
    <xf numFmtId="0" fontId="18" fillId="27" borderId="35" xfId="0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right"/>
    </xf>
    <xf numFmtId="0" fontId="0" fillId="0" borderId="34" xfId="0" applyFill="1" applyBorder="1" applyAlignment="1">
      <alignment horizontal="right"/>
    </xf>
    <xf numFmtId="0" fontId="0" fillId="7" borderId="22" xfId="0" applyFill="1" applyBorder="1"/>
    <xf numFmtId="0" fontId="1" fillId="0" borderId="22" xfId="0" applyFont="1" applyBorder="1"/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33" borderId="1" xfId="0" applyFont="1" applyFill="1" applyBorder="1" applyAlignment="1">
      <alignment horizontal="center"/>
    </xf>
    <xf numFmtId="0" fontId="11" fillId="34" borderId="1" xfId="0" applyFont="1" applyFill="1" applyBorder="1" applyAlignment="1">
      <alignment horizontal="center"/>
    </xf>
    <xf numFmtId="0" fontId="11" fillId="21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19" fillId="0" borderId="42" xfId="4" applyFont="1" applyFill="1" applyBorder="1" applyAlignment="1" applyProtection="1">
      <alignment horizontal="right" vertical="center" wrapText="1"/>
    </xf>
    <xf numFmtId="0" fontId="19" fillId="0" borderId="41" xfId="6" applyFont="1" applyFill="1" applyBorder="1" applyAlignment="1" applyProtection="1">
      <alignment horizontal="right" vertical="center" wrapText="1"/>
    </xf>
    <xf numFmtId="0" fontId="19" fillId="0" borderId="42" xfId="6" applyFont="1" applyFill="1" applyBorder="1" applyAlignment="1" applyProtection="1">
      <alignment horizontal="right" vertical="center" wrapText="1"/>
    </xf>
    <xf numFmtId="0" fontId="19" fillId="0" borderId="43" xfId="6" applyFont="1" applyFill="1" applyBorder="1" applyAlignment="1" applyProtection="1">
      <alignment horizontal="right" vertical="center" wrapText="1"/>
    </xf>
    <xf numFmtId="0" fontId="18" fillId="0" borderId="42" xfId="4" applyFont="1" applyFill="1" applyBorder="1" applyAlignment="1" applyProtection="1">
      <alignment horizontal="right" vertical="center" wrapText="1"/>
    </xf>
    <xf numFmtId="0" fontId="16" fillId="0" borderId="44" xfId="0" applyFont="1" applyBorder="1" applyAlignment="1">
      <alignment horizontal="right" wrapText="1"/>
    </xf>
    <xf numFmtId="0" fontId="19" fillId="0" borderId="0" xfId="4" applyFont="1" applyFill="1" applyBorder="1" applyAlignment="1" applyProtection="1">
      <alignment horizontal="right" vertical="center" wrapText="1"/>
    </xf>
    <xf numFmtId="0" fontId="16" fillId="0" borderId="45" xfId="0" applyFont="1" applyBorder="1" applyAlignment="1">
      <alignment horizontal="right" wrapText="1"/>
    </xf>
    <xf numFmtId="0" fontId="19" fillId="0" borderId="46" xfId="6" applyFont="1" applyFill="1" applyBorder="1" applyAlignment="1" applyProtection="1">
      <alignment horizontal="right" vertical="center" wrapText="1"/>
    </xf>
    <xf numFmtId="0" fontId="19" fillId="0" borderId="47" xfId="6" applyFont="1" applyFill="1" applyBorder="1" applyAlignment="1" applyProtection="1">
      <alignment horizontal="right" vertical="center" wrapText="1"/>
    </xf>
    <xf numFmtId="0" fontId="19" fillId="0" borderId="33" xfId="6" applyFont="1" applyFill="1" applyBorder="1" applyAlignment="1" applyProtection="1">
      <alignment horizontal="right" vertical="center" wrapText="1"/>
    </xf>
    <xf numFmtId="0" fontId="19" fillId="0" borderId="0" xfId="6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19" fillId="0" borderId="44" xfId="4" applyFont="1" applyFill="1" applyBorder="1" applyAlignment="1" applyProtection="1">
      <alignment horizontal="right" vertical="center" wrapText="1"/>
    </xf>
    <xf numFmtId="0" fontId="18" fillId="32" borderId="38" xfId="11" applyFont="1" applyFill="1" applyBorder="1" applyAlignment="1" applyProtection="1">
      <alignment horizontal="center" vertical="center" wrapText="1"/>
    </xf>
    <xf numFmtId="0" fontId="18" fillId="32" borderId="0" xfId="11" applyFont="1" applyFill="1" applyBorder="1" applyAlignment="1" applyProtection="1">
      <alignment horizontal="center" vertical="center" wrapText="1"/>
    </xf>
    <xf numFmtId="0" fontId="16" fillId="0" borderId="41" xfId="0" applyFont="1" applyBorder="1" applyAlignment="1">
      <alignment horizontal="right"/>
    </xf>
    <xf numFmtId="0" fontId="16" fillId="0" borderId="42" xfId="0" applyFont="1" applyBorder="1" applyAlignment="1">
      <alignment horizontal="right"/>
    </xf>
    <xf numFmtId="0" fontId="19" fillId="0" borderId="41" xfId="6" applyFont="1" applyFill="1" applyBorder="1" applyAlignment="1" applyProtection="1">
      <alignment horizontal="center" vertical="center" wrapText="1"/>
    </xf>
    <xf numFmtId="0" fontId="19" fillId="0" borderId="42" xfId="6" applyFont="1" applyFill="1" applyBorder="1" applyAlignment="1" applyProtection="1">
      <alignment horizontal="center" vertical="center" wrapText="1"/>
    </xf>
    <xf numFmtId="0" fontId="19" fillId="0" borderId="43" xfId="6" applyFont="1" applyFill="1" applyBorder="1" applyAlignment="1" applyProtection="1">
      <alignment horizontal="center" vertical="center" wrapText="1"/>
    </xf>
    <xf numFmtId="0" fontId="19" fillId="0" borderId="45" xfId="5" applyFont="1" applyFill="1" applyBorder="1" applyAlignment="1" applyProtection="1">
      <alignment horizontal="right" vertical="top" wrapText="1"/>
    </xf>
    <xf numFmtId="0" fontId="19" fillId="0" borderId="44" xfId="5" applyFont="1" applyFill="1" applyBorder="1" applyAlignment="1" applyProtection="1">
      <alignment horizontal="right" vertical="top" wrapText="1"/>
    </xf>
    <xf numFmtId="0" fontId="19" fillId="0" borderId="45" xfId="5" applyFont="1" applyFill="1" applyBorder="1" applyAlignment="1" applyProtection="1">
      <alignment horizontal="right" vertical="center" wrapText="1"/>
    </xf>
    <xf numFmtId="0" fontId="19" fillId="0" borderId="44" xfId="5" applyFont="1" applyFill="1" applyBorder="1" applyAlignment="1" applyProtection="1">
      <alignment horizontal="right" vertical="center" wrapText="1"/>
    </xf>
    <xf numFmtId="0" fontId="19" fillId="31" borderId="38" xfId="11" applyFont="1" applyFill="1" applyBorder="1" applyAlignment="1" applyProtection="1">
      <alignment horizontal="center" vertical="center" wrapText="1"/>
    </xf>
    <xf numFmtId="0" fontId="19" fillId="31" borderId="0" xfId="11" applyFont="1" applyFill="1" applyBorder="1" applyAlignment="1" applyProtection="1">
      <alignment horizontal="center" vertical="center" wrapText="1"/>
    </xf>
    <xf numFmtId="0" fontId="19" fillId="0" borderId="0" xfId="4" applyFont="1" applyFill="1" applyBorder="1" applyAlignment="1" applyProtection="1">
      <alignment horizontal="center" vertical="center" wrapText="1"/>
    </xf>
    <xf numFmtId="0" fontId="16" fillId="0" borderId="47" xfId="0" applyFont="1" applyBorder="1" applyAlignment="1">
      <alignment horizontal="right"/>
    </xf>
    <xf numFmtId="0" fontId="18" fillId="23" borderId="46" xfId="5" applyFont="1" applyFill="1" applyBorder="1" applyAlignment="1" applyProtection="1">
      <alignment horizontal="right" vertical="center" wrapText="1"/>
    </xf>
    <xf numFmtId="0" fontId="18" fillId="23" borderId="47" xfId="5" applyFont="1" applyFill="1" applyBorder="1" applyAlignment="1" applyProtection="1">
      <alignment horizontal="right" vertical="center" wrapText="1"/>
    </xf>
    <xf numFmtId="0" fontId="18" fillId="23" borderId="42" xfId="4" applyFont="1" applyFill="1" applyBorder="1" applyAlignment="1" applyProtection="1">
      <alignment horizontal="right" vertical="center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 horizontal="right" wrapText="1"/>
    </xf>
  </cellXfs>
  <cellStyles count="12">
    <cellStyle name="Comma" xfId="1" builtinId="3"/>
    <cellStyle name="Hyperlink" xfId="2" builtinId="8"/>
    <cellStyle name="Normal" xfId="0" builtinId="0"/>
    <cellStyle name="Normal 10" xfId="3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628"/>
  <sheetViews>
    <sheetView tabSelected="1" zoomScale="70" zoomScaleNormal="70" zoomScalePageLayoutView="70" workbookViewId="0"/>
  </sheetViews>
  <sheetFormatPr baseColWidth="10" defaultColWidth="8.83203125" defaultRowHeight="14" x14ac:dyDescent="0"/>
  <cols>
    <col min="2" max="2" width="9" customWidth="1"/>
    <col min="4" max="4" width="5.6640625" customWidth="1"/>
    <col min="5" max="5" width="11" customWidth="1"/>
    <col min="6" max="6" width="50.5" customWidth="1"/>
    <col min="7" max="7" width="18.6640625" customWidth="1"/>
    <col min="8" max="8" width="17.83203125" customWidth="1"/>
    <col min="9" max="9" width="25" customWidth="1"/>
    <col min="10" max="11" width="7.1640625" customWidth="1"/>
    <col min="12" max="13" width="9.5" customWidth="1"/>
    <col min="14" max="17" width="7.1640625" customWidth="1"/>
    <col min="18" max="18" width="15.6640625" customWidth="1"/>
    <col min="19" max="19" width="22.5" customWidth="1"/>
  </cols>
  <sheetData>
    <row r="1" spans="1:19" ht="20">
      <c r="A1" s="543"/>
      <c r="B1" s="543"/>
      <c r="C1" s="543"/>
      <c r="D1" s="543"/>
      <c r="E1" s="2" t="s">
        <v>0</v>
      </c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996" t="s">
        <v>3713</v>
      </c>
    </row>
    <row r="2" spans="1:19" ht="18">
      <c r="A2" s="2" t="s">
        <v>0</v>
      </c>
      <c r="B2" s="544"/>
      <c r="C2" s="544"/>
      <c r="D2" s="544"/>
      <c r="E2" s="3" t="s">
        <v>1</v>
      </c>
      <c r="F2" s="2" t="s">
        <v>2</v>
      </c>
      <c r="G2" s="544"/>
      <c r="H2" s="544"/>
      <c r="I2" s="544"/>
      <c r="J2" s="544"/>
      <c r="K2" s="544"/>
      <c r="L2" s="544"/>
      <c r="M2" s="544"/>
      <c r="N2" s="544"/>
      <c r="O2" s="2" t="s">
        <v>3</v>
      </c>
      <c r="P2" s="544"/>
      <c r="Q2" s="544"/>
      <c r="R2" s="544"/>
      <c r="S2" s="544"/>
    </row>
    <row r="3" spans="1:19" ht="18">
      <c r="A3" s="2" t="s">
        <v>2466</v>
      </c>
      <c r="B3" s="544"/>
      <c r="C3" s="544"/>
      <c r="D3" s="544"/>
      <c r="E3" s="3"/>
      <c r="F3" s="2"/>
      <c r="G3" s="544"/>
      <c r="H3" s="544"/>
      <c r="I3" s="544"/>
      <c r="J3" s="544"/>
      <c r="K3" s="544"/>
      <c r="L3" s="544"/>
      <c r="M3" s="544"/>
      <c r="N3" s="544"/>
      <c r="O3" s="544"/>
      <c r="P3" s="2"/>
      <c r="Q3" s="544"/>
      <c r="R3" s="544"/>
      <c r="S3" s="544"/>
    </row>
    <row r="4" spans="1:19" ht="18">
      <c r="A4" s="2"/>
      <c r="B4" s="544"/>
      <c r="C4" s="544"/>
      <c r="D4" s="544"/>
      <c r="E4" s="3"/>
      <c r="F4" s="2"/>
      <c r="G4" s="544"/>
      <c r="H4" s="1021" t="s">
        <v>4</v>
      </c>
      <c r="I4" s="1021"/>
      <c r="J4" s="545">
        <f>SUM(J5:J8)</f>
        <v>6745.0537634408602</v>
      </c>
      <c r="K4" s="545">
        <f t="shared" ref="K4:P4" si="0">SUM(K5:K8)</f>
        <v>3375</v>
      </c>
      <c r="L4" s="545">
        <f t="shared" si="0"/>
        <v>10189</v>
      </c>
      <c r="M4" s="545">
        <f t="shared" si="0"/>
        <v>10124</v>
      </c>
      <c r="N4" s="545">
        <f t="shared" si="0"/>
        <v>4832</v>
      </c>
      <c r="O4" s="545">
        <f t="shared" si="0"/>
        <v>2620</v>
      </c>
      <c r="P4" s="545">
        <f t="shared" si="0"/>
        <v>2672.2</v>
      </c>
      <c r="Q4" s="544"/>
      <c r="R4" s="544"/>
      <c r="S4" s="544"/>
    </row>
    <row r="5" spans="1:19" ht="18">
      <c r="A5" s="6"/>
      <c r="B5" s="546" t="s">
        <v>5</v>
      </c>
      <c r="C5" s="544"/>
      <c r="D5" s="544"/>
      <c r="E5" s="3"/>
      <c r="F5" s="2"/>
      <c r="G5" s="544"/>
      <c r="H5" s="1022" t="s">
        <v>6</v>
      </c>
      <c r="I5" s="1022"/>
      <c r="J5" s="545">
        <f t="shared" ref="J5:P5" si="1">SUM(J11:J311)</f>
        <v>1789.6666666666665</v>
      </c>
      <c r="K5" s="545">
        <f t="shared" si="1"/>
        <v>486</v>
      </c>
      <c r="L5" s="545">
        <f t="shared" si="1"/>
        <v>2307</v>
      </c>
      <c r="M5" s="545">
        <f t="shared" si="1"/>
        <v>2274</v>
      </c>
      <c r="N5" s="545">
        <f t="shared" si="1"/>
        <v>624</v>
      </c>
      <c r="O5" s="545">
        <f t="shared" si="1"/>
        <v>67</v>
      </c>
      <c r="P5" s="545">
        <f t="shared" si="1"/>
        <v>1583</v>
      </c>
      <c r="Q5" s="544"/>
      <c r="R5" s="544"/>
      <c r="S5" s="544"/>
    </row>
    <row r="6" spans="1:19" ht="18">
      <c r="A6" s="547"/>
      <c r="B6" s="546" t="s">
        <v>7</v>
      </c>
      <c r="C6" s="544"/>
      <c r="D6" s="544"/>
      <c r="E6" s="3"/>
      <c r="F6" s="2"/>
      <c r="G6" s="544"/>
      <c r="H6" s="1023" t="s">
        <v>8</v>
      </c>
      <c r="I6" s="1023"/>
      <c r="J6" s="545">
        <f>SUM(J312:J403)</f>
        <v>1625.3870967741939</v>
      </c>
      <c r="K6" s="545">
        <f t="shared" ref="K6:P6" si="2">SUM(K312:K403)</f>
        <v>624</v>
      </c>
      <c r="L6" s="545">
        <f t="shared" si="2"/>
        <v>2255</v>
      </c>
      <c r="M6" s="545">
        <f t="shared" si="2"/>
        <v>2245</v>
      </c>
      <c r="N6" s="545">
        <f t="shared" si="2"/>
        <v>1843</v>
      </c>
      <c r="O6" s="545">
        <f t="shared" si="2"/>
        <v>339</v>
      </c>
      <c r="P6" s="545">
        <f t="shared" si="2"/>
        <v>63</v>
      </c>
      <c r="Q6" s="544"/>
      <c r="R6" s="544"/>
      <c r="S6" s="544"/>
    </row>
    <row r="7" spans="1:19" ht="18">
      <c r="A7" s="548"/>
      <c r="B7" s="546" t="s">
        <v>9</v>
      </c>
      <c r="C7" s="549"/>
      <c r="D7" s="549"/>
      <c r="E7" s="549"/>
      <c r="F7" s="544" t="s">
        <v>10</v>
      </c>
      <c r="G7" s="544"/>
      <c r="H7" s="1024" t="s">
        <v>11</v>
      </c>
      <c r="I7" s="1024"/>
      <c r="J7" s="545">
        <f>SUM(J404:J469)</f>
        <v>227</v>
      </c>
      <c r="K7" s="545">
        <f t="shared" ref="K7:P7" si="3">SUM(K404:K469)</f>
        <v>14</v>
      </c>
      <c r="L7" s="545">
        <f t="shared" si="3"/>
        <v>248</v>
      </c>
      <c r="M7" s="545">
        <f t="shared" si="3"/>
        <v>240</v>
      </c>
      <c r="N7" s="545">
        <f t="shared" si="3"/>
        <v>59</v>
      </c>
      <c r="O7" s="545">
        <f t="shared" si="3"/>
        <v>45</v>
      </c>
      <c r="P7" s="545">
        <f t="shared" si="3"/>
        <v>136</v>
      </c>
      <c r="Q7" s="544"/>
      <c r="R7" s="544"/>
      <c r="S7" s="544"/>
    </row>
    <row r="8" spans="1:19" ht="18">
      <c r="A8" s="550"/>
      <c r="B8" s="546" t="s">
        <v>12</v>
      </c>
      <c r="C8" s="551"/>
      <c r="D8" s="551"/>
      <c r="E8" s="551"/>
      <c r="F8" s="544" t="s">
        <v>13</v>
      </c>
      <c r="G8" s="544"/>
      <c r="H8" s="1025" t="s">
        <v>12</v>
      </c>
      <c r="I8" s="1025"/>
      <c r="J8" s="6">
        <f>SUM(J470:J607)</f>
        <v>3103</v>
      </c>
      <c r="K8" s="6">
        <f t="shared" ref="K8:P8" si="4">SUM(K470:K607)</f>
        <v>2251</v>
      </c>
      <c r="L8" s="6">
        <f t="shared" si="4"/>
        <v>5379</v>
      </c>
      <c r="M8" s="6">
        <f t="shared" si="4"/>
        <v>5365</v>
      </c>
      <c r="N8" s="6">
        <f t="shared" si="4"/>
        <v>2306</v>
      </c>
      <c r="O8" s="6">
        <f t="shared" si="4"/>
        <v>2169</v>
      </c>
      <c r="P8" s="545">
        <f t="shared" si="4"/>
        <v>890.2</v>
      </c>
      <c r="Q8" s="544"/>
      <c r="R8" s="544"/>
      <c r="S8" s="544"/>
    </row>
    <row r="9" spans="1:19" ht="18">
      <c r="A9" s="552"/>
      <c r="B9" s="546" t="s">
        <v>14</v>
      </c>
      <c r="C9" s="553"/>
      <c r="D9" s="544" t="s">
        <v>15</v>
      </c>
      <c r="E9" s="554"/>
      <c r="F9" s="555" t="s">
        <v>16</v>
      </c>
      <c r="G9" s="544"/>
      <c r="H9" s="544"/>
      <c r="I9" s="544"/>
      <c r="J9" s="556"/>
      <c r="K9" s="556"/>
      <c r="L9" s="556"/>
      <c r="M9" s="557"/>
      <c r="N9" s="556"/>
      <c r="O9" s="556"/>
      <c r="P9" s="558"/>
      <c r="Q9" s="544"/>
      <c r="R9" s="544"/>
      <c r="S9" s="544"/>
    </row>
    <row r="10" spans="1:19" ht="337">
      <c r="A10" s="559" t="s">
        <v>17</v>
      </c>
      <c r="B10" s="560" t="s">
        <v>18</v>
      </c>
      <c r="C10" s="561" t="s">
        <v>3712</v>
      </c>
      <c r="D10" s="561" t="s">
        <v>20</v>
      </c>
      <c r="E10" s="562" t="s">
        <v>21</v>
      </c>
      <c r="F10" s="16" t="s">
        <v>22</v>
      </c>
      <c r="G10" s="563"/>
      <c r="H10" s="564" t="s">
        <v>23</v>
      </c>
      <c r="I10" s="564" t="s">
        <v>24</v>
      </c>
      <c r="J10" s="564" t="s">
        <v>25</v>
      </c>
      <c r="K10" s="564" t="s">
        <v>26</v>
      </c>
      <c r="L10" s="564" t="s">
        <v>27</v>
      </c>
      <c r="M10" s="564" t="s">
        <v>28</v>
      </c>
      <c r="N10" s="565" t="s">
        <v>29</v>
      </c>
      <c r="O10" s="564" t="s">
        <v>30</v>
      </c>
      <c r="P10" s="564" t="s">
        <v>31</v>
      </c>
      <c r="Q10" s="565" t="s">
        <v>32</v>
      </c>
      <c r="R10" s="566" t="s">
        <v>33</v>
      </c>
      <c r="S10" s="567" t="s">
        <v>34</v>
      </c>
    </row>
    <row r="11" spans="1:19" ht="15" customHeight="1">
      <c r="A11" s="568"/>
      <c r="B11" s="563" t="s">
        <v>35</v>
      </c>
      <c r="C11" s="569" t="s">
        <v>36</v>
      </c>
      <c r="D11" s="568" t="s">
        <v>37</v>
      </c>
      <c r="E11" s="570" t="s">
        <v>38</v>
      </c>
      <c r="F11" s="571" t="s">
        <v>39</v>
      </c>
      <c r="G11" s="571" t="s">
        <v>40</v>
      </c>
      <c r="H11" s="568"/>
      <c r="I11" s="570" t="s">
        <v>41</v>
      </c>
      <c r="J11" s="571">
        <v>1</v>
      </c>
      <c r="K11" s="571"/>
      <c r="L11" s="570">
        <v>1</v>
      </c>
      <c r="M11" s="570">
        <v>1</v>
      </c>
      <c r="N11" s="572">
        <v>0</v>
      </c>
      <c r="O11" s="572">
        <v>0</v>
      </c>
      <c r="P11" s="572">
        <v>1</v>
      </c>
      <c r="Q11" s="568">
        <f>+M11-N11-O11-P11</f>
        <v>0</v>
      </c>
      <c r="R11" s="573">
        <v>41228</v>
      </c>
      <c r="S11" s="574">
        <v>41316</v>
      </c>
    </row>
    <row r="12" spans="1:19" ht="15" customHeight="1">
      <c r="A12" s="568"/>
      <c r="B12" s="563" t="s">
        <v>42</v>
      </c>
      <c r="C12" s="569" t="s">
        <v>36</v>
      </c>
      <c r="D12" s="568" t="s">
        <v>37</v>
      </c>
      <c r="E12" s="575" t="s">
        <v>43</v>
      </c>
      <c r="F12" s="576" t="s">
        <v>44</v>
      </c>
      <c r="G12" s="563"/>
      <c r="H12" s="563" t="s">
        <v>45</v>
      </c>
      <c r="I12" s="577" t="s">
        <v>46</v>
      </c>
      <c r="J12" s="563">
        <v>1</v>
      </c>
      <c r="K12" s="563"/>
      <c r="L12" s="578">
        <v>1</v>
      </c>
      <c r="M12" s="578">
        <v>1</v>
      </c>
      <c r="N12" s="579">
        <v>0</v>
      </c>
      <c r="O12" s="580">
        <v>0</v>
      </c>
      <c r="P12" s="580">
        <v>1</v>
      </c>
      <c r="Q12" s="568">
        <f>+M12-N12-O12-P12</f>
        <v>0</v>
      </c>
      <c r="R12" s="573">
        <v>39335</v>
      </c>
      <c r="S12" s="574">
        <v>42311</v>
      </c>
    </row>
    <row r="13" spans="1:19" ht="15" customHeight="1">
      <c r="A13" s="568"/>
      <c r="B13" s="563" t="s">
        <v>42</v>
      </c>
      <c r="C13" s="569" t="s">
        <v>36</v>
      </c>
      <c r="D13" s="568" t="s">
        <v>47</v>
      </c>
      <c r="E13" s="581" t="s">
        <v>48</v>
      </c>
      <c r="F13" s="563" t="s">
        <v>49</v>
      </c>
      <c r="G13" s="576"/>
      <c r="H13" s="568" t="s">
        <v>50</v>
      </c>
      <c r="I13" s="582" t="s">
        <v>51</v>
      </c>
      <c r="J13" s="583">
        <v>1</v>
      </c>
      <c r="K13" s="583"/>
      <c r="L13" s="570">
        <v>1</v>
      </c>
      <c r="M13" s="570">
        <v>1</v>
      </c>
      <c r="N13" s="572">
        <v>0</v>
      </c>
      <c r="O13" s="572">
        <v>0</v>
      </c>
      <c r="P13" s="572">
        <v>1</v>
      </c>
      <c r="Q13" s="568">
        <f>+M13-N13-O13-P13</f>
        <v>0</v>
      </c>
      <c r="R13" s="573">
        <v>39860</v>
      </c>
      <c r="S13" s="574">
        <v>41091</v>
      </c>
    </row>
    <row r="14" spans="1:19" ht="15" customHeight="1">
      <c r="A14" s="568"/>
      <c r="B14" s="563" t="s">
        <v>42</v>
      </c>
      <c r="C14" s="569" t="s">
        <v>36</v>
      </c>
      <c r="D14" s="568" t="s">
        <v>37</v>
      </c>
      <c r="E14" s="584" t="s">
        <v>52</v>
      </c>
      <c r="F14" s="571" t="s">
        <v>53</v>
      </c>
      <c r="G14" s="563" t="s">
        <v>54</v>
      </c>
      <c r="H14" s="568" t="s">
        <v>55</v>
      </c>
      <c r="I14" s="585" t="s">
        <v>56</v>
      </c>
      <c r="J14" s="563">
        <v>1</v>
      </c>
      <c r="K14" s="563"/>
      <c r="L14" s="570">
        <v>1</v>
      </c>
      <c r="M14" s="570">
        <v>1</v>
      </c>
      <c r="N14" s="572">
        <v>0</v>
      </c>
      <c r="O14" s="572">
        <v>0</v>
      </c>
      <c r="P14" s="572">
        <v>1</v>
      </c>
      <c r="Q14" s="568">
        <f>+M14-N14-O14-P14</f>
        <v>0</v>
      </c>
      <c r="R14" s="573">
        <v>39555</v>
      </c>
      <c r="S14" s="586">
        <v>42108</v>
      </c>
    </row>
    <row r="15" spans="1:19" ht="15" customHeight="1">
      <c r="A15" s="568"/>
      <c r="B15" s="563" t="s">
        <v>42</v>
      </c>
      <c r="C15" s="587"/>
      <c r="D15" s="588" t="s">
        <v>47</v>
      </c>
      <c r="E15" s="589" t="s">
        <v>57</v>
      </c>
      <c r="F15" s="588" t="s">
        <v>2480</v>
      </c>
      <c r="G15" s="588"/>
      <c r="H15" s="588" t="s">
        <v>58</v>
      </c>
      <c r="I15" s="590"/>
      <c r="J15" s="588"/>
      <c r="K15" s="588"/>
      <c r="L15" s="591"/>
      <c r="M15" s="591"/>
      <c r="N15" s="592"/>
      <c r="O15" s="592"/>
      <c r="P15" s="592"/>
      <c r="Q15" s="588"/>
      <c r="R15" s="593"/>
      <c r="S15" s="594"/>
    </row>
    <row r="16" spans="1:19" ht="15" customHeight="1">
      <c r="A16" s="568"/>
      <c r="B16" s="568" t="s">
        <v>35</v>
      </c>
      <c r="C16" s="569" t="s">
        <v>36</v>
      </c>
      <c r="D16" s="568" t="s">
        <v>37</v>
      </c>
      <c r="E16" s="570" t="s">
        <v>59</v>
      </c>
      <c r="F16" s="571" t="s">
        <v>60</v>
      </c>
      <c r="G16" s="571"/>
      <c r="H16" s="595" t="s">
        <v>61</v>
      </c>
      <c r="I16" s="570" t="s">
        <v>62</v>
      </c>
      <c r="J16" s="583">
        <v>2</v>
      </c>
      <c r="K16" s="583"/>
      <c r="L16" s="570">
        <v>2</v>
      </c>
      <c r="M16" s="570">
        <v>2</v>
      </c>
      <c r="N16" s="572">
        <v>0</v>
      </c>
      <c r="O16" s="572">
        <v>0</v>
      </c>
      <c r="P16" s="572">
        <v>2</v>
      </c>
      <c r="Q16" s="568">
        <f t="shared" ref="Q16:Q79" si="5">+M16-N16-O16-P16</f>
        <v>0</v>
      </c>
      <c r="R16" s="573">
        <v>40372</v>
      </c>
      <c r="S16" s="574">
        <v>41212</v>
      </c>
    </row>
    <row r="17" spans="1:19" ht="15" customHeight="1">
      <c r="A17" s="568"/>
      <c r="B17" s="563" t="s">
        <v>63</v>
      </c>
      <c r="C17" s="596"/>
      <c r="D17" s="596"/>
      <c r="E17" s="597" t="s">
        <v>64</v>
      </c>
      <c r="F17" s="598" t="s">
        <v>65</v>
      </c>
      <c r="G17" s="596"/>
      <c r="H17" s="596" t="s">
        <v>66</v>
      </c>
      <c r="I17" s="596"/>
      <c r="J17" s="596"/>
      <c r="K17" s="596"/>
      <c r="L17" s="599"/>
      <c r="M17" s="599"/>
      <c r="N17" s="596"/>
      <c r="O17" s="599"/>
      <c r="P17" s="599"/>
      <c r="Q17" s="596">
        <f t="shared" si="5"/>
        <v>0</v>
      </c>
      <c r="R17" s="596"/>
      <c r="S17" s="596"/>
    </row>
    <row r="18" spans="1:19" ht="15" customHeight="1">
      <c r="A18" s="568"/>
      <c r="B18" s="563" t="s">
        <v>42</v>
      </c>
      <c r="C18" s="569" t="s">
        <v>36</v>
      </c>
      <c r="D18" s="568" t="s">
        <v>37</v>
      </c>
      <c r="E18" s="600" t="s">
        <v>67</v>
      </c>
      <c r="F18" s="563" t="s">
        <v>68</v>
      </c>
      <c r="G18" s="563" t="s">
        <v>69</v>
      </c>
      <c r="H18" s="601" t="s">
        <v>70</v>
      </c>
      <c r="I18" s="602" t="s">
        <v>71</v>
      </c>
      <c r="J18" s="603">
        <v>2</v>
      </c>
      <c r="K18" s="604"/>
      <c r="L18" s="578">
        <v>2</v>
      </c>
      <c r="M18" s="578">
        <v>2</v>
      </c>
      <c r="N18" s="579">
        <v>0</v>
      </c>
      <c r="O18" s="579">
        <v>0</v>
      </c>
      <c r="P18" s="579">
        <v>2</v>
      </c>
      <c r="Q18" s="568">
        <f t="shared" si="5"/>
        <v>0</v>
      </c>
      <c r="R18" s="573">
        <v>40486</v>
      </c>
      <c r="S18" s="605">
        <v>40954</v>
      </c>
    </row>
    <row r="19" spans="1:19" ht="15" customHeight="1">
      <c r="A19" s="568"/>
      <c r="B19" s="563" t="s">
        <v>63</v>
      </c>
      <c r="C19" s="596"/>
      <c r="D19" s="596"/>
      <c r="E19" s="597" t="s">
        <v>72</v>
      </c>
      <c r="F19" s="606" t="s">
        <v>73</v>
      </c>
      <c r="G19" s="596" t="s">
        <v>74</v>
      </c>
      <c r="H19" s="596"/>
      <c r="I19" s="598"/>
      <c r="J19" s="598"/>
      <c r="K19" s="598"/>
      <c r="L19" s="599"/>
      <c r="M19" s="599"/>
      <c r="N19" s="599"/>
      <c r="O19" s="599"/>
      <c r="P19" s="599"/>
      <c r="Q19" s="596">
        <f t="shared" si="5"/>
        <v>0</v>
      </c>
      <c r="R19" s="596"/>
      <c r="S19" s="596"/>
    </row>
    <row r="20" spans="1:19" ht="18">
      <c r="A20" s="568"/>
      <c r="B20" s="563" t="s">
        <v>63</v>
      </c>
      <c r="C20" s="596"/>
      <c r="D20" s="596"/>
      <c r="E20" s="607" t="s">
        <v>75</v>
      </c>
      <c r="F20" s="608" t="s">
        <v>76</v>
      </c>
      <c r="G20" s="609" t="s">
        <v>74</v>
      </c>
      <c r="H20" s="596"/>
      <c r="I20" s="610" t="s">
        <v>77</v>
      </c>
      <c r="J20" s="598"/>
      <c r="K20" s="598"/>
      <c r="L20" s="599"/>
      <c r="M20" s="599"/>
      <c r="N20" s="599"/>
      <c r="O20" s="599"/>
      <c r="P20" s="599"/>
      <c r="Q20" s="596">
        <f t="shared" si="5"/>
        <v>0</v>
      </c>
      <c r="R20" s="611">
        <v>41403</v>
      </c>
      <c r="S20" s="596" t="s">
        <v>78</v>
      </c>
    </row>
    <row r="21" spans="1:19" ht="18">
      <c r="A21" s="568"/>
      <c r="B21" s="568" t="s">
        <v>63</v>
      </c>
      <c r="C21" s="596"/>
      <c r="D21" s="596"/>
      <c r="E21" s="607" t="s">
        <v>79</v>
      </c>
      <c r="F21" s="608" t="s">
        <v>80</v>
      </c>
      <c r="G21" s="612"/>
      <c r="H21" s="596" t="s">
        <v>74</v>
      </c>
      <c r="I21" s="596"/>
      <c r="J21" s="596"/>
      <c r="K21" s="596"/>
      <c r="L21" s="599"/>
      <c r="M21" s="599"/>
      <c r="N21" s="599"/>
      <c r="O21" s="599"/>
      <c r="P21" s="599"/>
      <c r="Q21" s="596">
        <f t="shared" si="5"/>
        <v>0</v>
      </c>
      <c r="R21" s="596"/>
      <c r="S21" s="596"/>
    </row>
    <row r="22" spans="1:19" ht="18">
      <c r="A22" s="568"/>
      <c r="B22" s="568" t="s">
        <v>35</v>
      </c>
      <c r="C22" s="569" t="s">
        <v>36</v>
      </c>
      <c r="D22" s="568" t="s">
        <v>37</v>
      </c>
      <c r="E22" s="581" t="s">
        <v>81</v>
      </c>
      <c r="F22" s="613" t="s">
        <v>82</v>
      </c>
      <c r="G22" s="576"/>
      <c r="H22" s="576"/>
      <c r="I22" s="614" t="s">
        <v>83</v>
      </c>
      <c r="J22" s="563">
        <v>1</v>
      </c>
      <c r="K22" s="563"/>
      <c r="L22" s="563">
        <v>1</v>
      </c>
      <c r="M22" s="563">
        <v>1</v>
      </c>
      <c r="N22" s="579">
        <v>0</v>
      </c>
      <c r="O22" s="579">
        <v>0</v>
      </c>
      <c r="P22" s="580">
        <v>1</v>
      </c>
      <c r="Q22" s="568">
        <f t="shared" si="5"/>
        <v>0</v>
      </c>
      <c r="R22" s="573">
        <v>40952</v>
      </c>
      <c r="S22" s="574">
        <v>40952</v>
      </c>
    </row>
    <row r="23" spans="1:19" ht="18">
      <c r="A23" s="568"/>
      <c r="B23" s="568" t="s">
        <v>35</v>
      </c>
      <c r="C23" s="569" t="s">
        <v>36</v>
      </c>
      <c r="D23" s="568" t="s">
        <v>37</v>
      </c>
      <c r="E23" s="584" t="s">
        <v>84</v>
      </c>
      <c r="F23" s="576" t="s">
        <v>85</v>
      </c>
      <c r="G23" s="576" t="s">
        <v>86</v>
      </c>
      <c r="H23" s="615" t="s">
        <v>87</v>
      </c>
      <c r="I23" s="602" t="s">
        <v>88</v>
      </c>
      <c r="J23" s="563">
        <v>1</v>
      </c>
      <c r="K23" s="563"/>
      <c r="L23" s="578">
        <v>1</v>
      </c>
      <c r="M23" s="578">
        <v>1</v>
      </c>
      <c r="N23" s="580">
        <v>0</v>
      </c>
      <c r="O23" s="580">
        <v>0</v>
      </c>
      <c r="P23" s="580">
        <v>1</v>
      </c>
      <c r="Q23" s="568">
        <f t="shared" si="5"/>
        <v>0</v>
      </c>
      <c r="R23" s="573">
        <v>41031</v>
      </c>
      <c r="S23" s="616" t="s">
        <v>89</v>
      </c>
    </row>
    <row r="24" spans="1:19" ht="18">
      <c r="A24" s="568"/>
      <c r="B24" s="563" t="s">
        <v>42</v>
      </c>
      <c r="C24" s="569" t="s">
        <v>36</v>
      </c>
      <c r="D24" s="568" t="s">
        <v>37</v>
      </c>
      <c r="E24" s="581" t="s">
        <v>90</v>
      </c>
      <c r="F24" s="617" t="s">
        <v>91</v>
      </c>
      <c r="G24" s="577" t="s">
        <v>92</v>
      </c>
      <c r="H24" s="563" t="s">
        <v>93</v>
      </c>
      <c r="I24" s="618" t="s">
        <v>94</v>
      </c>
      <c r="J24" s="584">
        <v>1</v>
      </c>
      <c r="K24" s="584"/>
      <c r="L24" s="570">
        <v>1</v>
      </c>
      <c r="M24" s="570">
        <v>1</v>
      </c>
      <c r="N24" s="572">
        <v>1</v>
      </c>
      <c r="O24" s="572">
        <v>0</v>
      </c>
      <c r="P24" s="572">
        <v>0</v>
      </c>
      <c r="Q24" s="568">
        <f t="shared" si="5"/>
        <v>0</v>
      </c>
      <c r="R24" s="619"/>
      <c r="S24" s="616"/>
    </row>
    <row r="25" spans="1:19" ht="32.25" customHeight="1">
      <c r="A25" s="568" t="s">
        <v>95</v>
      </c>
      <c r="B25" s="563" t="s">
        <v>96</v>
      </c>
      <c r="C25" s="569">
        <v>1</v>
      </c>
      <c r="D25" s="568" t="s">
        <v>47</v>
      </c>
      <c r="E25" s="581" t="s">
        <v>97</v>
      </c>
      <c r="F25" s="571" t="s">
        <v>98</v>
      </c>
      <c r="G25" s="571" t="s">
        <v>99</v>
      </c>
      <c r="H25" s="620" t="s">
        <v>100</v>
      </c>
      <c r="I25" s="621" t="s">
        <v>101</v>
      </c>
      <c r="J25" s="620">
        <v>114</v>
      </c>
      <c r="K25" s="620"/>
      <c r="L25" s="570">
        <v>114</v>
      </c>
      <c r="M25" s="570">
        <v>114</v>
      </c>
      <c r="N25" s="572">
        <v>114</v>
      </c>
      <c r="O25" s="572">
        <v>0</v>
      </c>
      <c r="P25" s="572">
        <v>0</v>
      </c>
      <c r="Q25" s="568">
        <f t="shared" si="5"/>
        <v>0</v>
      </c>
      <c r="R25" s="619"/>
      <c r="S25" s="622"/>
    </row>
    <row r="26" spans="1:19" ht="74.25" customHeight="1">
      <c r="A26" s="568"/>
      <c r="B26" s="623" t="s">
        <v>63</v>
      </c>
      <c r="C26" s="624" t="s">
        <v>36</v>
      </c>
      <c r="D26" s="625" t="s">
        <v>37</v>
      </c>
      <c r="E26" s="584" t="s">
        <v>102</v>
      </c>
      <c r="F26" s="626" t="s">
        <v>103</v>
      </c>
      <c r="G26" s="627" t="s">
        <v>104</v>
      </c>
      <c r="H26" s="563" t="s">
        <v>105</v>
      </c>
      <c r="I26" s="563" t="s">
        <v>106</v>
      </c>
      <c r="J26" s="563">
        <v>42</v>
      </c>
      <c r="K26" s="563">
        <v>28</v>
      </c>
      <c r="L26" s="570">
        <v>70</v>
      </c>
      <c r="M26" s="570">
        <v>70</v>
      </c>
      <c r="N26" s="572">
        <v>0</v>
      </c>
      <c r="O26" s="572">
        <v>0</v>
      </c>
      <c r="P26" s="572">
        <v>70</v>
      </c>
      <c r="Q26" s="568">
        <f t="shared" si="5"/>
        <v>0</v>
      </c>
      <c r="R26" s="573">
        <v>40816</v>
      </c>
      <c r="S26" s="586" t="s">
        <v>107</v>
      </c>
    </row>
    <row r="27" spans="1:19" ht="47.25" customHeight="1">
      <c r="A27" s="568"/>
      <c r="B27" s="623" t="s">
        <v>63</v>
      </c>
      <c r="C27" s="624" t="s">
        <v>36</v>
      </c>
      <c r="D27" s="625" t="s">
        <v>37</v>
      </c>
      <c r="E27" s="584" t="s">
        <v>102</v>
      </c>
      <c r="F27" s="583" t="s">
        <v>108</v>
      </c>
      <c r="G27" s="628" t="s">
        <v>109</v>
      </c>
      <c r="H27" s="563" t="s">
        <v>105</v>
      </c>
      <c r="I27" s="563" t="s">
        <v>110</v>
      </c>
      <c r="J27" s="563">
        <v>29</v>
      </c>
      <c r="K27" s="563"/>
      <c r="L27" s="570">
        <v>29</v>
      </c>
      <c r="M27" s="570">
        <v>29</v>
      </c>
      <c r="N27" s="572">
        <v>0</v>
      </c>
      <c r="O27" s="572">
        <v>0</v>
      </c>
      <c r="P27" s="572">
        <v>29</v>
      </c>
      <c r="Q27" s="568">
        <f t="shared" si="5"/>
        <v>0</v>
      </c>
      <c r="R27" s="573">
        <v>40634</v>
      </c>
      <c r="S27" s="574">
        <v>41316</v>
      </c>
    </row>
    <row r="28" spans="1:19" ht="65.25" customHeight="1">
      <c r="A28" s="568"/>
      <c r="B28" s="623" t="s">
        <v>63</v>
      </c>
      <c r="C28" s="624" t="s">
        <v>36</v>
      </c>
      <c r="D28" s="625" t="s">
        <v>37</v>
      </c>
      <c r="E28" s="584" t="s">
        <v>111</v>
      </c>
      <c r="F28" s="626" t="s">
        <v>112</v>
      </c>
      <c r="G28" s="583" t="s">
        <v>113</v>
      </c>
      <c r="H28" s="563" t="s">
        <v>105</v>
      </c>
      <c r="I28" s="563" t="s">
        <v>114</v>
      </c>
      <c r="J28" s="563">
        <v>21</v>
      </c>
      <c r="K28" s="563"/>
      <c r="L28" s="570">
        <v>21</v>
      </c>
      <c r="M28" s="570">
        <v>21</v>
      </c>
      <c r="N28" s="572">
        <v>0</v>
      </c>
      <c r="O28" s="572">
        <v>0</v>
      </c>
      <c r="P28" s="572">
        <v>21</v>
      </c>
      <c r="Q28" s="568">
        <f t="shared" si="5"/>
        <v>0</v>
      </c>
      <c r="R28" s="573">
        <v>41088</v>
      </c>
      <c r="S28" s="574">
        <v>41540</v>
      </c>
    </row>
    <row r="29" spans="1:19" ht="20.25" customHeight="1">
      <c r="A29" s="568"/>
      <c r="B29" s="563" t="s">
        <v>63</v>
      </c>
      <c r="C29" s="596"/>
      <c r="D29" s="596"/>
      <c r="E29" s="597" t="s">
        <v>115</v>
      </c>
      <c r="F29" s="629" t="s">
        <v>116</v>
      </c>
      <c r="G29" s="629"/>
      <c r="H29" s="630" t="s">
        <v>117</v>
      </c>
      <c r="I29" s="631" t="s">
        <v>94</v>
      </c>
      <c r="J29" s="631"/>
      <c r="K29" s="631"/>
      <c r="L29" s="632"/>
      <c r="M29" s="632"/>
      <c r="N29" s="632"/>
      <c r="O29" s="632"/>
      <c r="P29" s="632"/>
      <c r="Q29" s="596">
        <f t="shared" si="5"/>
        <v>0</v>
      </c>
      <c r="R29" s="596"/>
      <c r="S29" s="633" t="s">
        <v>118</v>
      </c>
    </row>
    <row r="30" spans="1:19" ht="18" customHeight="1">
      <c r="A30" s="568"/>
      <c r="B30" s="563" t="s">
        <v>35</v>
      </c>
      <c r="C30" s="569" t="s">
        <v>36</v>
      </c>
      <c r="D30" s="568" t="s">
        <v>37</v>
      </c>
      <c r="E30" s="570" t="s">
        <v>119</v>
      </c>
      <c r="F30" s="571" t="s">
        <v>120</v>
      </c>
      <c r="G30" s="571" t="s">
        <v>121</v>
      </c>
      <c r="H30" s="634" t="s">
        <v>122</v>
      </c>
      <c r="I30" s="570" t="s">
        <v>123</v>
      </c>
      <c r="J30" s="571">
        <v>7</v>
      </c>
      <c r="K30" s="571"/>
      <c r="L30" s="570">
        <v>7</v>
      </c>
      <c r="M30" s="570">
        <v>7</v>
      </c>
      <c r="N30" s="572">
        <v>0</v>
      </c>
      <c r="O30" s="572">
        <v>0</v>
      </c>
      <c r="P30" s="572">
        <v>7</v>
      </c>
      <c r="Q30" s="568">
        <f t="shared" si="5"/>
        <v>0</v>
      </c>
      <c r="R30" s="573">
        <v>41058</v>
      </c>
      <c r="S30" s="574">
        <v>41317</v>
      </c>
    </row>
    <row r="31" spans="1:19" ht="18">
      <c r="A31" s="568"/>
      <c r="B31" s="563" t="s">
        <v>42</v>
      </c>
      <c r="C31" s="569" t="s">
        <v>36</v>
      </c>
      <c r="D31" s="568" t="s">
        <v>37</v>
      </c>
      <c r="E31" s="584" t="s">
        <v>124</v>
      </c>
      <c r="F31" s="576" t="s">
        <v>125</v>
      </c>
      <c r="G31" s="576"/>
      <c r="H31" s="576" t="s">
        <v>126</v>
      </c>
      <c r="I31" s="563" t="s">
        <v>127</v>
      </c>
      <c r="J31" s="563">
        <v>1</v>
      </c>
      <c r="K31" s="563"/>
      <c r="L31" s="578">
        <v>1</v>
      </c>
      <c r="M31" s="578">
        <v>1</v>
      </c>
      <c r="N31" s="580">
        <v>0</v>
      </c>
      <c r="O31" s="580">
        <v>1</v>
      </c>
      <c r="P31" s="580">
        <v>0</v>
      </c>
      <c r="Q31" s="568">
        <f t="shared" si="5"/>
        <v>0</v>
      </c>
      <c r="R31" s="573">
        <v>41208</v>
      </c>
      <c r="S31" s="616"/>
    </row>
    <row r="32" spans="1:19" ht="18">
      <c r="A32" s="568"/>
      <c r="B32" s="563" t="s">
        <v>42</v>
      </c>
      <c r="C32" s="569" t="s">
        <v>36</v>
      </c>
      <c r="D32" s="568" t="s">
        <v>37</v>
      </c>
      <c r="E32" s="581" t="s">
        <v>128</v>
      </c>
      <c r="F32" s="563" t="s">
        <v>129</v>
      </c>
      <c r="G32" s="563" t="s">
        <v>130</v>
      </c>
      <c r="H32" s="563" t="s">
        <v>131</v>
      </c>
      <c r="I32" s="576" t="s">
        <v>132</v>
      </c>
      <c r="J32" s="576">
        <v>2</v>
      </c>
      <c r="K32" s="576"/>
      <c r="L32" s="578">
        <v>2</v>
      </c>
      <c r="M32" s="578">
        <v>2</v>
      </c>
      <c r="N32" s="580">
        <v>0</v>
      </c>
      <c r="O32" s="580">
        <v>0</v>
      </c>
      <c r="P32" s="580">
        <v>2</v>
      </c>
      <c r="Q32" s="568">
        <f t="shared" si="5"/>
        <v>0</v>
      </c>
      <c r="R32" s="573">
        <v>41102</v>
      </c>
      <c r="S32" s="574">
        <v>41159</v>
      </c>
    </row>
    <row r="33" spans="1:19" ht="18">
      <c r="A33" s="568"/>
      <c r="B33" s="563" t="s">
        <v>42</v>
      </c>
      <c r="C33" s="635" t="s">
        <v>36</v>
      </c>
      <c r="D33" s="634" t="s">
        <v>37</v>
      </c>
      <c r="E33" s="581" t="s">
        <v>133</v>
      </c>
      <c r="F33" s="563" t="s">
        <v>134</v>
      </c>
      <c r="G33" s="563"/>
      <c r="H33" s="563" t="s">
        <v>135</v>
      </c>
      <c r="I33" s="610" t="s">
        <v>136</v>
      </c>
      <c r="J33" s="563">
        <v>1</v>
      </c>
      <c r="K33" s="563"/>
      <c r="L33" s="563">
        <v>1</v>
      </c>
      <c r="M33" s="563">
        <v>1</v>
      </c>
      <c r="N33" s="579">
        <v>0</v>
      </c>
      <c r="O33" s="579">
        <v>1</v>
      </c>
      <c r="P33" s="579">
        <v>0</v>
      </c>
      <c r="Q33" s="568">
        <f t="shared" si="5"/>
        <v>0</v>
      </c>
      <c r="R33" s="573">
        <v>42186</v>
      </c>
      <c r="S33" s="616"/>
    </row>
    <row r="34" spans="1:19" ht="18">
      <c r="A34" s="568"/>
      <c r="B34" s="563" t="s">
        <v>42</v>
      </c>
      <c r="C34" s="636" t="s">
        <v>36</v>
      </c>
      <c r="D34" s="637" t="s">
        <v>37</v>
      </c>
      <c r="E34" s="581" t="s">
        <v>137</v>
      </c>
      <c r="F34" s="638" t="s">
        <v>138</v>
      </c>
      <c r="G34" s="563"/>
      <c r="H34" s="563" t="s">
        <v>139</v>
      </c>
      <c r="I34" s="637" t="s">
        <v>140</v>
      </c>
      <c r="J34" s="563">
        <v>1</v>
      </c>
      <c r="K34" s="563"/>
      <c r="L34" s="563">
        <v>1</v>
      </c>
      <c r="M34" s="563">
        <v>1</v>
      </c>
      <c r="N34" s="579">
        <v>0</v>
      </c>
      <c r="O34" s="579">
        <v>0</v>
      </c>
      <c r="P34" s="579">
        <v>1</v>
      </c>
      <c r="Q34" s="568">
        <f t="shared" si="5"/>
        <v>0</v>
      </c>
      <c r="R34" s="573">
        <v>41050</v>
      </c>
      <c r="S34" s="574">
        <v>41311</v>
      </c>
    </row>
    <row r="35" spans="1:19" ht="18" customHeight="1">
      <c r="A35" s="568"/>
      <c r="B35" s="639" t="s">
        <v>42</v>
      </c>
      <c r="C35" s="640" t="s">
        <v>36</v>
      </c>
      <c r="D35" s="641" t="s">
        <v>37</v>
      </c>
      <c r="E35" s="642" t="s">
        <v>141</v>
      </c>
      <c r="F35" s="643" t="s">
        <v>142</v>
      </c>
      <c r="G35" s="644" t="s">
        <v>143</v>
      </c>
      <c r="H35" s="639" t="s">
        <v>144</v>
      </c>
      <c r="I35" s="645" t="s">
        <v>145</v>
      </c>
      <c r="J35" s="646">
        <v>1</v>
      </c>
      <c r="K35" s="604"/>
      <c r="L35" s="563">
        <v>1</v>
      </c>
      <c r="M35" s="563">
        <v>1</v>
      </c>
      <c r="N35" s="579">
        <v>0</v>
      </c>
      <c r="O35" s="579">
        <v>0</v>
      </c>
      <c r="P35" s="579">
        <v>1</v>
      </c>
      <c r="Q35" s="568">
        <f t="shared" si="5"/>
        <v>0</v>
      </c>
      <c r="R35" s="573">
        <v>41073</v>
      </c>
      <c r="S35" s="616" t="s">
        <v>146</v>
      </c>
    </row>
    <row r="36" spans="1:19" ht="18">
      <c r="A36" s="568"/>
      <c r="B36" s="639" t="s">
        <v>42</v>
      </c>
      <c r="C36" s="640" t="s">
        <v>36</v>
      </c>
      <c r="D36" s="641" t="s">
        <v>37</v>
      </c>
      <c r="E36" s="642" t="s">
        <v>147</v>
      </c>
      <c r="F36" s="643" t="s">
        <v>148</v>
      </c>
      <c r="G36" s="644"/>
      <c r="H36" s="639" t="s">
        <v>149</v>
      </c>
      <c r="I36" s="647" t="s">
        <v>150</v>
      </c>
      <c r="J36" s="644">
        <v>1</v>
      </c>
      <c r="K36" s="563"/>
      <c r="L36" s="563">
        <v>1</v>
      </c>
      <c r="M36" s="563">
        <v>1</v>
      </c>
      <c r="N36" s="579">
        <v>1</v>
      </c>
      <c r="O36" s="579"/>
      <c r="P36" s="579"/>
      <c r="Q36" s="568">
        <f t="shared" si="5"/>
        <v>0</v>
      </c>
      <c r="R36" s="619" t="s">
        <v>151</v>
      </c>
      <c r="S36" s="648"/>
    </row>
    <row r="37" spans="1:19" ht="18">
      <c r="A37" s="568"/>
      <c r="B37" s="563" t="s">
        <v>42</v>
      </c>
      <c r="C37" s="649" t="s">
        <v>36</v>
      </c>
      <c r="D37" s="650" t="s">
        <v>37</v>
      </c>
      <c r="E37" s="581" t="s">
        <v>152</v>
      </c>
      <c r="F37" s="651" t="s">
        <v>153</v>
      </c>
      <c r="G37" s="563"/>
      <c r="H37" s="563" t="s">
        <v>154</v>
      </c>
      <c r="I37" s="613" t="s">
        <v>94</v>
      </c>
      <c r="J37" s="563">
        <v>1</v>
      </c>
      <c r="K37" s="563"/>
      <c r="L37" s="563">
        <v>1</v>
      </c>
      <c r="M37" s="563">
        <v>1</v>
      </c>
      <c r="N37" s="579">
        <v>1</v>
      </c>
      <c r="O37" s="579">
        <v>0</v>
      </c>
      <c r="P37" s="579">
        <v>0</v>
      </c>
      <c r="Q37" s="568">
        <f t="shared" si="5"/>
        <v>0</v>
      </c>
      <c r="R37" s="619"/>
      <c r="S37" s="648"/>
    </row>
    <row r="38" spans="1:19" ht="18">
      <c r="A38" s="568"/>
      <c r="B38" s="563" t="s">
        <v>42</v>
      </c>
      <c r="C38" s="569" t="s">
        <v>36</v>
      </c>
      <c r="D38" s="568" t="s">
        <v>37</v>
      </c>
      <c r="E38" s="581" t="s">
        <v>155</v>
      </c>
      <c r="F38" s="617" t="s">
        <v>156</v>
      </c>
      <c r="G38" s="563"/>
      <c r="H38" s="563" t="s">
        <v>157</v>
      </c>
      <c r="I38" s="563" t="s">
        <v>94</v>
      </c>
      <c r="J38" s="563">
        <v>1</v>
      </c>
      <c r="K38" s="563"/>
      <c r="L38" s="563">
        <v>1</v>
      </c>
      <c r="M38" s="563">
        <v>1</v>
      </c>
      <c r="N38" s="579">
        <v>1</v>
      </c>
      <c r="O38" s="579">
        <v>0</v>
      </c>
      <c r="P38" s="579">
        <v>0</v>
      </c>
      <c r="Q38" s="568">
        <f t="shared" si="5"/>
        <v>0</v>
      </c>
      <c r="R38" s="619"/>
      <c r="S38" s="648"/>
    </row>
    <row r="39" spans="1:19" ht="18">
      <c r="A39" s="568"/>
      <c r="B39" s="563" t="s">
        <v>42</v>
      </c>
      <c r="C39" s="569" t="s">
        <v>36</v>
      </c>
      <c r="D39" s="568" t="s">
        <v>37</v>
      </c>
      <c r="E39" s="581" t="s">
        <v>158</v>
      </c>
      <c r="F39" s="563" t="s">
        <v>159</v>
      </c>
      <c r="G39" s="563"/>
      <c r="H39" s="563" t="s">
        <v>160</v>
      </c>
      <c r="I39" s="563" t="s">
        <v>161</v>
      </c>
      <c r="J39" s="563">
        <v>1</v>
      </c>
      <c r="K39" s="563"/>
      <c r="L39" s="563">
        <v>1</v>
      </c>
      <c r="M39" s="563">
        <v>1</v>
      </c>
      <c r="N39" s="579">
        <v>0</v>
      </c>
      <c r="O39" s="579">
        <v>0</v>
      </c>
      <c r="P39" s="579">
        <v>1</v>
      </c>
      <c r="Q39" s="568">
        <f t="shared" si="5"/>
        <v>0</v>
      </c>
      <c r="R39" s="573">
        <v>41106</v>
      </c>
      <c r="S39" s="652">
        <v>41955</v>
      </c>
    </row>
    <row r="40" spans="1:19" ht="18">
      <c r="A40" s="568"/>
      <c r="B40" s="563" t="s">
        <v>42</v>
      </c>
      <c r="C40" s="569" t="s">
        <v>36</v>
      </c>
      <c r="D40" s="568" t="s">
        <v>37</v>
      </c>
      <c r="E40" s="581" t="s">
        <v>162</v>
      </c>
      <c r="F40" s="563" t="s">
        <v>163</v>
      </c>
      <c r="G40" s="563"/>
      <c r="H40" s="563" t="s">
        <v>164</v>
      </c>
      <c r="I40" s="577" t="s">
        <v>165</v>
      </c>
      <c r="J40" s="563">
        <v>2</v>
      </c>
      <c r="K40" s="563"/>
      <c r="L40" s="563">
        <v>2</v>
      </c>
      <c r="M40" s="563">
        <v>2</v>
      </c>
      <c r="N40" s="579">
        <v>0</v>
      </c>
      <c r="O40" s="579">
        <v>0</v>
      </c>
      <c r="P40" s="579">
        <v>2</v>
      </c>
      <c r="Q40" s="568">
        <f t="shared" si="5"/>
        <v>0</v>
      </c>
      <c r="R40" s="573">
        <v>41025</v>
      </c>
      <c r="S40" s="653">
        <v>41050</v>
      </c>
    </row>
    <row r="41" spans="1:19" ht="18">
      <c r="A41" s="568"/>
      <c r="B41" s="563" t="s">
        <v>42</v>
      </c>
      <c r="C41" s="569" t="s">
        <v>36</v>
      </c>
      <c r="D41" s="568" t="s">
        <v>37</v>
      </c>
      <c r="E41" s="581" t="s">
        <v>166</v>
      </c>
      <c r="F41" s="563" t="s">
        <v>167</v>
      </c>
      <c r="G41" s="563"/>
      <c r="H41" s="563" t="s">
        <v>154</v>
      </c>
      <c r="I41" s="563" t="s">
        <v>168</v>
      </c>
      <c r="J41" s="563">
        <v>1</v>
      </c>
      <c r="K41" s="563"/>
      <c r="L41" s="563">
        <v>1</v>
      </c>
      <c r="M41" s="563">
        <v>1</v>
      </c>
      <c r="N41" s="579">
        <v>0</v>
      </c>
      <c r="O41" s="579">
        <v>1</v>
      </c>
      <c r="P41" s="579">
        <v>0</v>
      </c>
      <c r="Q41" s="568">
        <f t="shared" si="5"/>
        <v>0</v>
      </c>
      <c r="R41" s="573">
        <v>41878</v>
      </c>
      <c r="S41" s="648"/>
    </row>
    <row r="42" spans="1:19" ht="18">
      <c r="A42" s="568"/>
      <c r="B42" s="563" t="s">
        <v>42</v>
      </c>
      <c r="C42" s="569" t="s">
        <v>36</v>
      </c>
      <c r="D42" s="568" t="s">
        <v>37</v>
      </c>
      <c r="E42" s="581" t="s">
        <v>169</v>
      </c>
      <c r="F42" s="563" t="s">
        <v>170</v>
      </c>
      <c r="G42" s="563"/>
      <c r="H42" s="563" t="s">
        <v>171</v>
      </c>
      <c r="I42" s="563" t="s">
        <v>172</v>
      </c>
      <c r="J42" s="563">
        <v>1</v>
      </c>
      <c r="K42" s="563"/>
      <c r="L42" s="563">
        <v>1</v>
      </c>
      <c r="M42" s="563">
        <v>1</v>
      </c>
      <c r="N42" s="579">
        <v>0</v>
      </c>
      <c r="O42" s="579">
        <v>0</v>
      </c>
      <c r="P42" s="579">
        <v>1</v>
      </c>
      <c r="Q42" s="568">
        <f t="shared" si="5"/>
        <v>0</v>
      </c>
      <c r="R42" s="573">
        <v>41379</v>
      </c>
      <c r="S42" s="653">
        <v>41456</v>
      </c>
    </row>
    <row r="43" spans="1:19" ht="18">
      <c r="A43" s="568"/>
      <c r="B43" s="563" t="s">
        <v>42</v>
      </c>
      <c r="C43" s="569" t="s">
        <v>36</v>
      </c>
      <c r="D43" s="568" t="s">
        <v>37</v>
      </c>
      <c r="E43" s="581" t="s">
        <v>173</v>
      </c>
      <c r="F43" s="563" t="s">
        <v>174</v>
      </c>
      <c r="G43" s="563"/>
      <c r="H43" s="563" t="s">
        <v>175</v>
      </c>
      <c r="I43" s="638" t="s">
        <v>176</v>
      </c>
      <c r="J43" s="563">
        <v>7</v>
      </c>
      <c r="K43" s="563"/>
      <c r="L43" s="563">
        <v>8</v>
      </c>
      <c r="M43" s="563">
        <v>7</v>
      </c>
      <c r="N43" s="579">
        <v>0</v>
      </c>
      <c r="O43" s="579">
        <v>0</v>
      </c>
      <c r="P43" s="579">
        <v>7</v>
      </c>
      <c r="Q43" s="568">
        <f t="shared" si="5"/>
        <v>0</v>
      </c>
      <c r="R43" s="573">
        <v>41093</v>
      </c>
      <c r="S43" s="654" t="s">
        <v>177</v>
      </c>
    </row>
    <row r="44" spans="1:19" ht="18">
      <c r="A44" s="568"/>
      <c r="B44" s="563" t="s">
        <v>42</v>
      </c>
      <c r="C44" s="569" t="s">
        <v>36</v>
      </c>
      <c r="D44" s="568" t="s">
        <v>37</v>
      </c>
      <c r="E44" s="581" t="s">
        <v>178</v>
      </c>
      <c r="F44" s="563" t="s">
        <v>179</v>
      </c>
      <c r="G44" s="563"/>
      <c r="H44" s="639" t="s">
        <v>180</v>
      </c>
      <c r="I44" s="643" t="s">
        <v>181</v>
      </c>
      <c r="J44" s="644">
        <v>4</v>
      </c>
      <c r="K44" s="563"/>
      <c r="L44" s="563">
        <v>5</v>
      </c>
      <c r="M44" s="563">
        <v>4</v>
      </c>
      <c r="N44" s="579">
        <v>0</v>
      </c>
      <c r="O44" s="579">
        <v>0</v>
      </c>
      <c r="P44" s="579">
        <v>4</v>
      </c>
      <c r="Q44" s="568">
        <f t="shared" si="5"/>
        <v>0</v>
      </c>
      <c r="R44" s="573">
        <v>41106</v>
      </c>
      <c r="S44" s="574">
        <v>41094</v>
      </c>
    </row>
    <row r="45" spans="1:19" ht="18">
      <c r="A45" s="568"/>
      <c r="B45" s="563" t="s">
        <v>42</v>
      </c>
      <c r="C45" s="569" t="s">
        <v>36</v>
      </c>
      <c r="D45" s="568" t="s">
        <v>37</v>
      </c>
      <c r="E45" s="581" t="s">
        <v>182</v>
      </c>
      <c r="F45" s="617" t="s">
        <v>183</v>
      </c>
      <c r="G45" s="577"/>
      <c r="H45" s="639" t="s">
        <v>184</v>
      </c>
      <c r="I45" s="643" t="s">
        <v>94</v>
      </c>
      <c r="J45" s="644">
        <v>3</v>
      </c>
      <c r="K45" s="563"/>
      <c r="L45" s="563">
        <v>3</v>
      </c>
      <c r="M45" s="563">
        <v>3</v>
      </c>
      <c r="N45" s="579">
        <v>3</v>
      </c>
      <c r="O45" s="579"/>
      <c r="P45" s="579"/>
      <c r="Q45" s="568">
        <f t="shared" si="5"/>
        <v>0</v>
      </c>
      <c r="R45" s="619"/>
      <c r="S45" s="616"/>
    </row>
    <row r="46" spans="1:19" ht="18">
      <c r="A46" s="568"/>
      <c r="B46" s="563" t="s">
        <v>42</v>
      </c>
      <c r="C46" s="569" t="s">
        <v>36</v>
      </c>
      <c r="D46" s="568" t="s">
        <v>37</v>
      </c>
      <c r="E46" s="581" t="s">
        <v>185</v>
      </c>
      <c r="F46" s="563" t="s">
        <v>186</v>
      </c>
      <c r="G46" s="563"/>
      <c r="H46" s="563" t="s">
        <v>187</v>
      </c>
      <c r="I46" s="613" t="s">
        <v>188</v>
      </c>
      <c r="J46" s="563">
        <v>9</v>
      </c>
      <c r="K46" s="563"/>
      <c r="L46" s="563">
        <v>9</v>
      </c>
      <c r="M46" s="563">
        <v>9</v>
      </c>
      <c r="N46" s="579">
        <v>0</v>
      </c>
      <c r="O46" s="579">
        <v>0</v>
      </c>
      <c r="P46" s="579">
        <v>9</v>
      </c>
      <c r="Q46" s="568">
        <f t="shared" si="5"/>
        <v>0</v>
      </c>
      <c r="R46" s="573">
        <v>41961</v>
      </c>
      <c r="S46" s="574">
        <v>41961</v>
      </c>
    </row>
    <row r="47" spans="1:19" ht="18">
      <c r="A47" s="568"/>
      <c r="B47" s="563" t="s">
        <v>42</v>
      </c>
      <c r="C47" s="569" t="s">
        <v>36</v>
      </c>
      <c r="D47" s="568" t="s">
        <v>37</v>
      </c>
      <c r="E47" s="581" t="s">
        <v>189</v>
      </c>
      <c r="F47" s="563" t="s">
        <v>190</v>
      </c>
      <c r="G47" s="563" t="s">
        <v>191</v>
      </c>
      <c r="H47" s="563" t="s">
        <v>192</v>
      </c>
      <c r="I47" s="577" t="s">
        <v>114</v>
      </c>
      <c r="J47" s="563"/>
      <c r="K47" s="563"/>
      <c r="L47" s="563"/>
      <c r="M47" s="563"/>
      <c r="N47" s="579"/>
      <c r="O47" s="579"/>
      <c r="P47" s="579"/>
      <c r="Q47" s="568">
        <f t="shared" si="5"/>
        <v>0</v>
      </c>
      <c r="R47" s="573"/>
      <c r="S47" s="574"/>
    </row>
    <row r="48" spans="1:19" ht="18">
      <c r="A48" s="568"/>
      <c r="B48" s="563" t="s">
        <v>42</v>
      </c>
      <c r="C48" s="569" t="s">
        <v>36</v>
      </c>
      <c r="D48" s="568" t="s">
        <v>37</v>
      </c>
      <c r="E48" s="581" t="s">
        <v>193</v>
      </c>
      <c r="F48" s="563" t="s">
        <v>194</v>
      </c>
      <c r="G48" s="563"/>
      <c r="H48" s="563" t="s">
        <v>195</v>
      </c>
      <c r="I48" s="563" t="s">
        <v>196</v>
      </c>
      <c r="J48" s="563">
        <v>1</v>
      </c>
      <c r="K48" s="563"/>
      <c r="L48" s="563">
        <v>1</v>
      </c>
      <c r="M48" s="563">
        <v>1</v>
      </c>
      <c r="N48" s="579">
        <v>0</v>
      </c>
      <c r="O48" s="579">
        <v>0</v>
      </c>
      <c r="P48" s="579">
        <v>1</v>
      </c>
      <c r="Q48" s="568">
        <f t="shared" si="5"/>
        <v>0</v>
      </c>
      <c r="R48" s="573">
        <v>40723</v>
      </c>
      <c r="S48" s="574">
        <v>40864</v>
      </c>
    </row>
    <row r="49" spans="1:19" ht="18">
      <c r="A49" s="568"/>
      <c r="B49" s="563" t="s">
        <v>42</v>
      </c>
      <c r="C49" s="569" t="s">
        <v>36</v>
      </c>
      <c r="D49" s="568" t="s">
        <v>37</v>
      </c>
      <c r="E49" s="581" t="s">
        <v>197</v>
      </c>
      <c r="F49" s="563" t="s">
        <v>198</v>
      </c>
      <c r="G49" s="563"/>
      <c r="H49" s="638" t="s">
        <v>199</v>
      </c>
      <c r="I49" s="577" t="s">
        <v>200</v>
      </c>
      <c r="J49" s="563">
        <v>12</v>
      </c>
      <c r="K49" s="563"/>
      <c r="L49" s="563">
        <v>12</v>
      </c>
      <c r="M49" s="563">
        <v>12</v>
      </c>
      <c r="N49" s="579">
        <v>0</v>
      </c>
      <c r="O49" s="579">
        <v>12</v>
      </c>
      <c r="P49" s="579">
        <v>0</v>
      </c>
      <c r="Q49" s="568">
        <f t="shared" si="5"/>
        <v>0</v>
      </c>
      <c r="R49" s="573">
        <v>41451</v>
      </c>
      <c r="S49" s="655"/>
    </row>
    <row r="50" spans="1:19" ht="18">
      <c r="A50" s="568"/>
      <c r="B50" s="563" t="s">
        <v>42</v>
      </c>
      <c r="C50" s="569" t="s">
        <v>36</v>
      </c>
      <c r="D50" s="568" t="s">
        <v>37</v>
      </c>
      <c r="E50" s="581" t="s">
        <v>201</v>
      </c>
      <c r="F50" s="563" t="s">
        <v>202</v>
      </c>
      <c r="G50" s="639"/>
      <c r="H50" s="643" t="s">
        <v>203</v>
      </c>
      <c r="I50" s="643" t="s">
        <v>204</v>
      </c>
      <c r="J50" s="644">
        <v>2</v>
      </c>
      <c r="K50" s="563"/>
      <c r="L50" s="563">
        <v>2</v>
      </c>
      <c r="M50" s="563">
        <v>2</v>
      </c>
      <c r="N50" s="579">
        <v>0</v>
      </c>
      <c r="O50" s="579">
        <v>0</v>
      </c>
      <c r="P50" s="579">
        <v>2</v>
      </c>
      <c r="Q50" s="568">
        <f t="shared" si="5"/>
        <v>0</v>
      </c>
      <c r="R50" s="656">
        <v>41187</v>
      </c>
      <c r="S50" s="657">
        <v>41418</v>
      </c>
    </row>
    <row r="51" spans="1:19" ht="18">
      <c r="A51" s="568"/>
      <c r="B51" s="563" t="s">
        <v>42</v>
      </c>
      <c r="C51" s="569" t="s">
        <v>36</v>
      </c>
      <c r="D51" s="568" t="s">
        <v>37</v>
      </c>
      <c r="E51" s="581" t="s">
        <v>205</v>
      </c>
      <c r="F51" s="577" t="s">
        <v>206</v>
      </c>
      <c r="G51" s="639"/>
      <c r="H51" s="643" t="s">
        <v>207</v>
      </c>
      <c r="I51" s="643" t="s">
        <v>208</v>
      </c>
      <c r="J51" s="644">
        <v>1</v>
      </c>
      <c r="K51" s="563"/>
      <c r="L51" s="563">
        <v>1</v>
      </c>
      <c r="M51" s="563">
        <v>1</v>
      </c>
      <c r="N51" s="579">
        <v>0</v>
      </c>
      <c r="O51" s="579">
        <v>0</v>
      </c>
      <c r="P51" s="579">
        <v>1</v>
      </c>
      <c r="Q51" s="568">
        <f t="shared" si="5"/>
        <v>0</v>
      </c>
      <c r="R51" s="656">
        <v>41491</v>
      </c>
      <c r="S51" s="657">
        <v>41491</v>
      </c>
    </row>
    <row r="52" spans="1:19" ht="18">
      <c r="A52" s="568"/>
      <c r="B52" s="563" t="s">
        <v>42</v>
      </c>
      <c r="C52" s="569" t="s">
        <v>36</v>
      </c>
      <c r="D52" s="568" t="s">
        <v>37</v>
      </c>
      <c r="E52" s="581" t="s">
        <v>209</v>
      </c>
      <c r="F52" s="638" t="s">
        <v>210</v>
      </c>
      <c r="G52" s="639" t="s">
        <v>211</v>
      </c>
      <c r="H52" s="643" t="s">
        <v>212</v>
      </c>
      <c r="I52" s="643" t="s">
        <v>213</v>
      </c>
      <c r="J52" s="644">
        <v>22</v>
      </c>
      <c r="K52" s="563"/>
      <c r="L52" s="563">
        <v>22</v>
      </c>
      <c r="M52" s="658">
        <v>22</v>
      </c>
      <c r="N52" s="579">
        <v>0</v>
      </c>
      <c r="O52" s="579">
        <v>0</v>
      </c>
      <c r="P52" s="579">
        <v>22</v>
      </c>
      <c r="Q52" s="568">
        <f t="shared" si="5"/>
        <v>0</v>
      </c>
      <c r="R52" s="573">
        <v>41248</v>
      </c>
      <c r="S52" s="659" t="s">
        <v>214</v>
      </c>
    </row>
    <row r="53" spans="1:19" ht="18">
      <c r="A53" s="568"/>
      <c r="B53" s="563" t="s">
        <v>42</v>
      </c>
      <c r="C53" s="569" t="s">
        <v>36</v>
      </c>
      <c r="D53" s="568" t="s">
        <v>37</v>
      </c>
      <c r="E53" s="660" t="s">
        <v>215</v>
      </c>
      <c r="F53" s="643" t="s">
        <v>216</v>
      </c>
      <c r="G53" s="661" t="s">
        <v>217</v>
      </c>
      <c r="H53" s="641" t="s">
        <v>218</v>
      </c>
      <c r="I53" s="601" t="s">
        <v>219</v>
      </c>
      <c r="J53" s="662">
        <v>4</v>
      </c>
      <c r="K53" s="568"/>
      <c r="L53" s="563">
        <v>4</v>
      </c>
      <c r="M53" s="563">
        <v>4</v>
      </c>
      <c r="N53" s="579">
        <v>0</v>
      </c>
      <c r="O53" s="579">
        <v>0</v>
      </c>
      <c r="P53" s="579">
        <v>4</v>
      </c>
      <c r="Q53" s="568">
        <f t="shared" si="5"/>
        <v>0</v>
      </c>
      <c r="R53" s="573">
        <v>41519</v>
      </c>
      <c r="S53" s="659" t="s">
        <v>220</v>
      </c>
    </row>
    <row r="54" spans="1:19" ht="18">
      <c r="A54" s="568"/>
      <c r="B54" s="563" t="s">
        <v>42</v>
      </c>
      <c r="C54" s="569" t="s">
        <v>36</v>
      </c>
      <c r="D54" s="568" t="s">
        <v>37</v>
      </c>
      <c r="E54" s="660" t="s">
        <v>221</v>
      </c>
      <c r="F54" s="643" t="s">
        <v>222</v>
      </c>
      <c r="G54" s="661"/>
      <c r="H54" s="643" t="s">
        <v>223</v>
      </c>
      <c r="I54" s="643" t="s">
        <v>224</v>
      </c>
      <c r="J54" s="644">
        <v>1</v>
      </c>
      <c r="K54" s="563"/>
      <c r="L54" s="563">
        <v>1</v>
      </c>
      <c r="M54" s="563">
        <v>1</v>
      </c>
      <c r="N54" s="579">
        <v>0</v>
      </c>
      <c r="O54" s="579">
        <v>0</v>
      </c>
      <c r="P54" s="579">
        <v>1</v>
      </c>
      <c r="Q54" s="568">
        <f t="shared" si="5"/>
        <v>0</v>
      </c>
      <c r="R54" s="573">
        <v>41340</v>
      </c>
      <c r="S54" s="574">
        <v>41556</v>
      </c>
    </row>
    <row r="55" spans="1:19" ht="18">
      <c r="A55" s="568"/>
      <c r="B55" s="563" t="s">
        <v>42</v>
      </c>
      <c r="C55" s="569" t="s">
        <v>36</v>
      </c>
      <c r="D55" s="568" t="s">
        <v>37</v>
      </c>
      <c r="E55" s="581" t="s">
        <v>225</v>
      </c>
      <c r="F55" s="613" t="s">
        <v>226</v>
      </c>
      <c r="G55" s="563"/>
      <c r="H55" s="613" t="s">
        <v>227</v>
      </c>
      <c r="I55" s="613" t="s">
        <v>228</v>
      </c>
      <c r="J55" s="563">
        <v>1</v>
      </c>
      <c r="K55" s="563"/>
      <c r="L55" s="563">
        <v>1</v>
      </c>
      <c r="M55" s="563">
        <v>1</v>
      </c>
      <c r="N55" s="579">
        <v>0</v>
      </c>
      <c r="O55" s="579">
        <v>0</v>
      </c>
      <c r="P55" s="579">
        <v>1</v>
      </c>
      <c r="Q55" s="568">
        <f t="shared" si="5"/>
        <v>0</v>
      </c>
      <c r="R55" s="573">
        <v>41145</v>
      </c>
      <c r="S55" s="616" t="s">
        <v>229</v>
      </c>
    </row>
    <row r="56" spans="1:19" ht="18">
      <c r="A56" s="568"/>
      <c r="B56" s="563" t="s">
        <v>42</v>
      </c>
      <c r="C56" s="569" t="s">
        <v>36</v>
      </c>
      <c r="D56" s="568" t="s">
        <v>37</v>
      </c>
      <c r="E56" s="581" t="s">
        <v>230</v>
      </c>
      <c r="F56" s="563" t="s">
        <v>231</v>
      </c>
      <c r="G56" s="563"/>
      <c r="H56" s="663" t="s">
        <v>232</v>
      </c>
      <c r="I56" s="664" t="s">
        <v>233</v>
      </c>
      <c r="J56" s="563">
        <v>2</v>
      </c>
      <c r="K56" s="664"/>
      <c r="L56" s="563">
        <v>2</v>
      </c>
      <c r="M56" s="563">
        <v>2</v>
      </c>
      <c r="N56" s="579">
        <v>0</v>
      </c>
      <c r="O56" s="579">
        <v>0</v>
      </c>
      <c r="P56" s="579">
        <v>2</v>
      </c>
      <c r="Q56" s="568">
        <f t="shared" si="5"/>
        <v>0</v>
      </c>
      <c r="R56" s="573">
        <v>41332</v>
      </c>
      <c r="S56" s="665" t="s">
        <v>234</v>
      </c>
    </row>
    <row r="57" spans="1:19" ht="18">
      <c r="A57" s="568"/>
      <c r="B57" s="563" t="s">
        <v>63</v>
      </c>
      <c r="C57" s="569" t="s">
        <v>36</v>
      </c>
      <c r="D57" s="568" t="s">
        <v>37</v>
      </c>
      <c r="E57" s="584" t="s">
        <v>235</v>
      </c>
      <c r="F57" s="576" t="s">
        <v>236</v>
      </c>
      <c r="G57" s="563"/>
      <c r="H57" s="563" t="s">
        <v>237</v>
      </c>
      <c r="I57" s="563" t="s">
        <v>238</v>
      </c>
      <c r="J57" s="563"/>
      <c r="K57" s="563">
        <v>30</v>
      </c>
      <c r="L57" s="578">
        <v>30</v>
      </c>
      <c r="M57" s="578">
        <v>30</v>
      </c>
      <c r="N57" s="580">
        <v>0</v>
      </c>
      <c r="O57" s="580">
        <v>0</v>
      </c>
      <c r="P57" s="580">
        <v>30</v>
      </c>
      <c r="Q57" s="568">
        <f t="shared" si="5"/>
        <v>0</v>
      </c>
      <c r="R57" s="573">
        <v>41340</v>
      </c>
      <c r="S57" s="616" t="s">
        <v>239</v>
      </c>
    </row>
    <row r="58" spans="1:19" ht="18">
      <c r="A58" s="568"/>
      <c r="B58" s="563" t="s">
        <v>63</v>
      </c>
      <c r="C58" s="569" t="s">
        <v>36</v>
      </c>
      <c r="D58" s="568" t="s">
        <v>37</v>
      </c>
      <c r="E58" s="584" t="s">
        <v>235</v>
      </c>
      <c r="F58" s="576" t="s">
        <v>240</v>
      </c>
      <c r="G58" s="563"/>
      <c r="H58" s="563" t="s">
        <v>237</v>
      </c>
      <c r="I58" s="563" t="s">
        <v>238</v>
      </c>
      <c r="J58" s="563">
        <v>46</v>
      </c>
      <c r="K58" s="563"/>
      <c r="L58" s="578">
        <v>46</v>
      </c>
      <c r="M58" s="578">
        <v>46</v>
      </c>
      <c r="N58" s="580">
        <v>0</v>
      </c>
      <c r="O58" s="580">
        <v>8</v>
      </c>
      <c r="P58" s="580">
        <v>38</v>
      </c>
      <c r="Q58" s="568">
        <f t="shared" si="5"/>
        <v>0</v>
      </c>
      <c r="R58" s="573">
        <v>41340</v>
      </c>
      <c r="S58" s="616" t="s">
        <v>239</v>
      </c>
    </row>
    <row r="59" spans="1:19" ht="18">
      <c r="A59" s="568"/>
      <c r="B59" s="563" t="s">
        <v>42</v>
      </c>
      <c r="C59" s="569" t="s">
        <v>36</v>
      </c>
      <c r="D59" s="568" t="s">
        <v>37</v>
      </c>
      <c r="E59" s="581" t="s">
        <v>241</v>
      </c>
      <c r="F59" s="577" t="s">
        <v>242</v>
      </c>
      <c r="G59" s="563"/>
      <c r="H59" s="563" t="s">
        <v>243</v>
      </c>
      <c r="I59" s="577" t="s">
        <v>244</v>
      </c>
      <c r="J59" s="563">
        <v>5</v>
      </c>
      <c r="K59" s="563"/>
      <c r="L59" s="563">
        <v>5</v>
      </c>
      <c r="M59" s="563">
        <v>5</v>
      </c>
      <c r="N59" s="579">
        <v>0</v>
      </c>
      <c r="O59" s="579">
        <v>0</v>
      </c>
      <c r="P59" s="579">
        <v>5</v>
      </c>
      <c r="Q59" s="568">
        <f t="shared" si="5"/>
        <v>0</v>
      </c>
      <c r="R59" s="573">
        <v>41366</v>
      </c>
      <c r="S59" s="666">
        <v>41556</v>
      </c>
    </row>
    <row r="60" spans="1:19" ht="18">
      <c r="A60" s="568"/>
      <c r="B60" s="563" t="s">
        <v>42</v>
      </c>
      <c r="C60" s="569" t="s">
        <v>36</v>
      </c>
      <c r="D60" s="568" t="s">
        <v>37</v>
      </c>
      <c r="E60" s="581" t="s">
        <v>245</v>
      </c>
      <c r="F60" s="617" t="s">
        <v>246</v>
      </c>
      <c r="G60" s="563"/>
      <c r="H60" s="563" t="s">
        <v>247</v>
      </c>
      <c r="I60" s="563" t="s">
        <v>94</v>
      </c>
      <c r="J60" s="563">
        <v>1</v>
      </c>
      <c r="K60" s="563"/>
      <c r="L60" s="563">
        <v>1</v>
      </c>
      <c r="M60" s="563">
        <v>1</v>
      </c>
      <c r="N60" s="579">
        <v>1</v>
      </c>
      <c r="O60" s="579"/>
      <c r="P60" s="579"/>
      <c r="Q60" s="568">
        <f t="shared" si="5"/>
        <v>0</v>
      </c>
      <c r="R60" s="619"/>
      <c r="S60" s="667"/>
    </row>
    <row r="61" spans="1:19" ht="18">
      <c r="A61" s="568"/>
      <c r="B61" s="563" t="s">
        <v>42</v>
      </c>
      <c r="C61" s="587"/>
      <c r="D61" s="588"/>
      <c r="E61" s="668" t="s">
        <v>248</v>
      </c>
      <c r="F61" s="588" t="s">
        <v>249</v>
      </c>
      <c r="G61" s="588"/>
      <c r="H61" s="588" t="s">
        <v>250</v>
      </c>
      <c r="I61" s="588" t="s">
        <v>251</v>
      </c>
      <c r="J61" s="588"/>
      <c r="K61" s="588"/>
      <c r="L61" s="588"/>
      <c r="M61" s="588"/>
      <c r="N61" s="592"/>
      <c r="O61" s="592"/>
      <c r="P61" s="592"/>
      <c r="Q61" s="588">
        <f t="shared" si="5"/>
        <v>0</v>
      </c>
      <c r="R61" s="669"/>
      <c r="S61" s="670"/>
    </row>
    <row r="62" spans="1:19" ht="54">
      <c r="A62" s="568"/>
      <c r="B62" s="563" t="s">
        <v>252</v>
      </c>
      <c r="C62" s="569" t="s">
        <v>36</v>
      </c>
      <c r="D62" s="568" t="s">
        <v>37</v>
      </c>
      <c r="E62" s="570" t="s">
        <v>253</v>
      </c>
      <c r="F62" s="571" t="s">
        <v>254</v>
      </c>
      <c r="G62" s="571"/>
      <c r="H62" s="571" t="s">
        <v>255</v>
      </c>
      <c r="I62" s="663" t="s">
        <v>256</v>
      </c>
      <c r="J62" s="663">
        <v>1</v>
      </c>
      <c r="K62" s="663"/>
      <c r="L62" s="570">
        <v>1</v>
      </c>
      <c r="M62" s="570">
        <v>1</v>
      </c>
      <c r="N62" s="572">
        <v>0</v>
      </c>
      <c r="O62" s="572">
        <v>1</v>
      </c>
      <c r="P62" s="572">
        <v>0</v>
      </c>
      <c r="Q62" s="568">
        <f t="shared" si="5"/>
        <v>0</v>
      </c>
      <c r="R62" s="573">
        <v>41725</v>
      </c>
      <c r="S62" s="616"/>
    </row>
    <row r="63" spans="1:19" ht="18">
      <c r="A63" s="568"/>
      <c r="B63" s="563" t="s">
        <v>42</v>
      </c>
      <c r="C63" s="569" t="s">
        <v>36</v>
      </c>
      <c r="D63" s="568" t="s">
        <v>37</v>
      </c>
      <c r="E63" s="581" t="s">
        <v>257</v>
      </c>
      <c r="F63" s="617" t="s">
        <v>258</v>
      </c>
      <c r="G63" s="563"/>
      <c r="H63" s="576" t="s">
        <v>255</v>
      </c>
      <c r="I63" s="563" t="s">
        <v>94</v>
      </c>
      <c r="J63" s="563">
        <v>3</v>
      </c>
      <c r="K63" s="563"/>
      <c r="L63" s="578">
        <v>4</v>
      </c>
      <c r="M63" s="578">
        <v>3</v>
      </c>
      <c r="N63" s="580">
        <v>3</v>
      </c>
      <c r="O63" s="580"/>
      <c r="P63" s="580"/>
      <c r="Q63" s="568">
        <f t="shared" si="5"/>
        <v>0</v>
      </c>
      <c r="R63" s="619"/>
      <c r="S63" s="616"/>
    </row>
    <row r="64" spans="1:19" ht="18">
      <c r="A64" s="568"/>
      <c r="B64" s="563" t="s">
        <v>252</v>
      </c>
      <c r="C64" s="569" t="s">
        <v>36</v>
      </c>
      <c r="D64" s="568" t="s">
        <v>47</v>
      </c>
      <c r="E64" s="578" t="s">
        <v>259</v>
      </c>
      <c r="F64" s="576" t="s">
        <v>260</v>
      </c>
      <c r="G64" s="576"/>
      <c r="H64" s="576" t="s">
        <v>261</v>
      </c>
      <c r="I64" s="563"/>
      <c r="J64" s="563">
        <v>1</v>
      </c>
      <c r="K64" s="563"/>
      <c r="L64" s="578">
        <v>1</v>
      </c>
      <c r="M64" s="578">
        <v>1</v>
      </c>
      <c r="N64" s="580">
        <v>0</v>
      </c>
      <c r="O64" s="580">
        <v>0</v>
      </c>
      <c r="P64" s="580">
        <v>1</v>
      </c>
      <c r="Q64" s="568">
        <f t="shared" si="5"/>
        <v>0</v>
      </c>
      <c r="R64" s="619"/>
      <c r="S64" s="666">
        <v>41508</v>
      </c>
    </row>
    <row r="65" spans="1:19" ht="18">
      <c r="A65" s="568"/>
      <c r="B65" s="563" t="s">
        <v>63</v>
      </c>
      <c r="C65" s="569" t="s">
        <v>36</v>
      </c>
      <c r="D65" s="568" t="s">
        <v>37</v>
      </c>
      <c r="E65" s="578" t="s">
        <v>262</v>
      </c>
      <c r="F65" s="671" t="s">
        <v>263</v>
      </c>
      <c r="G65" s="576"/>
      <c r="H65" s="576" t="s">
        <v>264</v>
      </c>
      <c r="I65" s="563" t="s">
        <v>265</v>
      </c>
      <c r="J65" s="563">
        <v>2</v>
      </c>
      <c r="K65" s="563"/>
      <c r="L65" s="578">
        <v>4</v>
      </c>
      <c r="M65" s="578">
        <v>2</v>
      </c>
      <c r="N65" s="580">
        <v>0</v>
      </c>
      <c r="O65" s="580">
        <v>0</v>
      </c>
      <c r="P65" s="580">
        <v>2</v>
      </c>
      <c r="Q65" s="568">
        <f t="shared" si="5"/>
        <v>0</v>
      </c>
      <c r="R65" s="573">
        <v>41689</v>
      </c>
      <c r="S65" s="666">
        <v>42177</v>
      </c>
    </row>
    <row r="66" spans="1:19" ht="18">
      <c r="A66" s="568"/>
      <c r="B66" s="563" t="s">
        <v>42</v>
      </c>
      <c r="C66" s="569" t="s">
        <v>36</v>
      </c>
      <c r="D66" s="568" t="s">
        <v>37</v>
      </c>
      <c r="E66" s="581" t="s">
        <v>266</v>
      </c>
      <c r="F66" s="563" t="s">
        <v>267</v>
      </c>
      <c r="G66" s="563"/>
      <c r="H66" s="563" t="s">
        <v>268</v>
      </c>
      <c r="I66" s="563" t="s">
        <v>269</v>
      </c>
      <c r="J66" s="663">
        <v>14</v>
      </c>
      <c r="K66" s="663"/>
      <c r="L66" s="578">
        <v>14</v>
      </c>
      <c r="M66" s="563">
        <v>14</v>
      </c>
      <c r="N66" s="579">
        <v>0</v>
      </c>
      <c r="O66" s="579">
        <v>0</v>
      </c>
      <c r="P66" s="579">
        <v>14</v>
      </c>
      <c r="Q66" s="568">
        <f t="shared" si="5"/>
        <v>0</v>
      </c>
      <c r="R66" s="573">
        <v>41331</v>
      </c>
      <c r="S66" s="574">
        <v>41495</v>
      </c>
    </row>
    <row r="67" spans="1:19" ht="18">
      <c r="A67" s="568"/>
      <c r="B67" s="563" t="s">
        <v>42</v>
      </c>
      <c r="C67" s="569" t="s">
        <v>36</v>
      </c>
      <c r="D67" s="568" t="s">
        <v>37</v>
      </c>
      <c r="E67" s="581" t="s">
        <v>270</v>
      </c>
      <c r="F67" s="563" t="s">
        <v>271</v>
      </c>
      <c r="G67" s="563"/>
      <c r="H67" s="563" t="s">
        <v>272</v>
      </c>
      <c r="I67" s="663" t="s">
        <v>273</v>
      </c>
      <c r="J67" s="663">
        <v>1</v>
      </c>
      <c r="K67" s="663"/>
      <c r="L67" s="578">
        <v>1</v>
      </c>
      <c r="M67" s="563">
        <v>1</v>
      </c>
      <c r="N67" s="579">
        <v>0</v>
      </c>
      <c r="O67" s="579">
        <v>0</v>
      </c>
      <c r="P67" s="579">
        <v>1</v>
      </c>
      <c r="Q67" s="568">
        <f t="shared" si="5"/>
        <v>0</v>
      </c>
      <c r="R67" s="573">
        <v>41352</v>
      </c>
      <c r="S67" s="574">
        <v>41592</v>
      </c>
    </row>
    <row r="68" spans="1:19" ht="18">
      <c r="A68" s="568"/>
      <c r="B68" s="563" t="s">
        <v>42</v>
      </c>
      <c r="C68" s="569" t="s">
        <v>36</v>
      </c>
      <c r="D68" s="568" t="s">
        <v>37</v>
      </c>
      <c r="E68" s="581" t="s">
        <v>274</v>
      </c>
      <c r="F68" s="563" t="s">
        <v>275</v>
      </c>
      <c r="G68" s="563"/>
      <c r="H68" s="563" t="s">
        <v>276</v>
      </c>
      <c r="I68" s="602" t="s">
        <v>277</v>
      </c>
      <c r="J68" s="663">
        <v>6</v>
      </c>
      <c r="K68" s="663"/>
      <c r="L68" s="578">
        <v>6</v>
      </c>
      <c r="M68" s="563">
        <v>6</v>
      </c>
      <c r="N68" s="579">
        <v>0</v>
      </c>
      <c r="O68" s="579">
        <v>6</v>
      </c>
      <c r="P68" s="579"/>
      <c r="Q68" s="568">
        <f t="shared" si="5"/>
        <v>0</v>
      </c>
      <c r="R68" s="573">
        <v>42478</v>
      </c>
      <c r="S68" s="616"/>
    </row>
    <row r="69" spans="1:19" ht="18">
      <c r="A69" s="650"/>
      <c r="B69" s="613" t="s">
        <v>42</v>
      </c>
      <c r="C69" s="649" t="s">
        <v>36</v>
      </c>
      <c r="D69" s="650" t="s">
        <v>37</v>
      </c>
      <c r="E69" s="672" t="s">
        <v>278</v>
      </c>
      <c r="F69" s="651" t="s">
        <v>279</v>
      </c>
      <c r="G69" s="673"/>
      <c r="H69" s="673" t="s">
        <v>280</v>
      </c>
      <c r="I69" s="674" t="s">
        <v>251</v>
      </c>
      <c r="J69" s="613">
        <v>17</v>
      </c>
      <c r="K69" s="613"/>
      <c r="L69" s="675">
        <f>ROUND(25*2/3,0)</f>
        <v>17</v>
      </c>
      <c r="M69" s="676">
        <v>17</v>
      </c>
      <c r="N69" s="677">
        <v>17</v>
      </c>
      <c r="O69" s="677">
        <v>0</v>
      </c>
      <c r="P69" s="677">
        <v>0</v>
      </c>
      <c r="Q69" s="650">
        <f t="shared" si="5"/>
        <v>0</v>
      </c>
      <c r="R69" s="678"/>
      <c r="S69" s="659"/>
    </row>
    <row r="70" spans="1:19" ht="18">
      <c r="A70" s="568"/>
      <c r="B70" s="563" t="s">
        <v>42</v>
      </c>
      <c r="C70" s="569" t="s">
        <v>36</v>
      </c>
      <c r="D70" s="568" t="s">
        <v>37</v>
      </c>
      <c r="E70" s="581" t="s">
        <v>281</v>
      </c>
      <c r="F70" s="563" t="s">
        <v>282</v>
      </c>
      <c r="G70" s="576"/>
      <c r="H70" s="671" t="s">
        <v>283</v>
      </c>
      <c r="I70" s="602" t="s">
        <v>284</v>
      </c>
      <c r="J70" s="563">
        <v>1</v>
      </c>
      <c r="K70" s="563"/>
      <c r="L70" s="679">
        <v>1</v>
      </c>
      <c r="M70" s="578">
        <v>1</v>
      </c>
      <c r="N70" s="580">
        <v>0</v>
      </c>
      <c r="O70" s="580">
        <v>0</v>
      </c>
      <c r="P70" s="580">
        <v>1</v>
      </c>
      <c r="Q70" s="568">
        <f t="shared" si="5"/>
        <v>0</v>
      </c>
      <c r="R70" s="573">
        <v>42018</v>
      </c>
      <c r="S70" s="574">
        <v>42431</v>
      </c>
    </row>
    <row r="71" spans="1:19" ht="18">
      <c r="A71" s="568"/>
      <c r="B71" s="563" t="s">
        <v>42</v>
      </c>
      <c r="C71" s="569" t="s">
        <v>36</v>
      </c>
      <c r="D71" s="568" t="s">
        <v>47</v>
      </c>
      <c r="E71" s="581" t="s">
        <v>285</v>
      </c>
      <c r="F71" s="617" t="s">
        <v>286</v>
      </c>
      <c r="G71" s="576"/>
      <c r="H71" s="576" t="s">
        <v>287</v>
      </c>
      <c r="I71" s="563" t="s">
        <v>94</v>
      </c>
      <c r="J71" s="563">
        <v>1</v>
      </c>
      <c r="K71" s="563"/>
      <c r="L71" s="578">
        <v>1</v>
      </c>
      <c r="M71" s="578">
        <v>1</v>
      </c>
      <c r="N71" s="580">
        <v>1</v>
      </c>
      <c r="O71" s="580">
        <v>0</v>
      </c>
      <c r="P71" s="580">
        <v>0</v>
      </c>
      <c r="Q71" s="568">
        <f t="shared" si="5"/>
        <v>0</v>
      </c>
      <c r="R71" s="619"/>
      <c r="S71" s="616"/>
    </row>
    <row r="72" spans="1:19" ht="18">
      <c r="A72" s="568"/>
      <c r="B72" s="563" t="s">
        <v>42</v>
      </c>
      <c r="C72" s="635" t="s">
        <v>36</v>
      </c>
      <c r="D72" s="634" t="s">
        <v>37</v>
      </c>
      <c r="E72" s="581" t="s">
        <v>288</v>
      </c>
      <c r="F72" s="563" t="s">
        <v>289</v>
      </c>
      <c r="G72" s="563"/>
      <c r="H72" s="563" t="s">
        <v>290</v>
      </c>
      <c r="I72" s="577" t="s">
        <v>291</v>
      </c>
      <c r="J72" s="563"/>
      <c r="K72" s="563">
        <v>11</v>
      </c>
      <c r="L72" s="563">
        <v>11</v>
      </c>
      <c r="M72" s="563">
        <v>11</v>
      </c>
      <c r="N72" s="579">
        <v>0</v>
      </c>
      <c r="O72" s="579">
        <v>0</v>
      </c>
      <c r="P72" s="579">
        <v>11</v>
      </c>
      <c r="Q72" s="568">
        <f t="shared" si="5"/>
        <v>0</v>
      </c>
      <c r="R72" s="573">
        <v>41743</v>
      </c>
      <c r="S72" s="574">
        <v>42200</v>
      </c>
    </row>
    <row r="73" spans="1:19" ht="18">
      <c r="A73" s="568"/>
      <c r="B73" s="563" t="s">
        <v>42</v>
      </c>
      <c r="C73" s="569" t="s">
        <v>36</v>
      </c>
      <c r="D73" s="568" t="s">
        <v>37</v>
      </c>
      <c r="E73" s="581" t="s">
        <v>292</v>
      </c>
      <c r="F73" s="563" t="s">
        <v>293</v>
      </c>
      <c r="G73" s="563"/>
      <c r="H73" s="563" t="s">
        <v>294</v>
      </c>
      <c r="I73" s="563" t="s">
        <v>295</v>
      </c>
      <c r="J73" s="563">
        <v>1</v>
      </c>
      <c r="K73" s="563"/>
      <c r="L73" s="563">
        <v>1</v>
      </c>
      <c r="M73" s="563">
        <v>1</v>
      </c>
      <c r="N73" s="579">
        <v>0</v>
      </c>
      <c r="O73" s="579">
        <v>0</v>
      </c>
      <c r="P73" s="579">
        <v>1</v>
      </c>
      <c r="Q73" s="568">
        <f t="shared" si="5"/>
        <v>0</v>
      </c>
      <c r="R73" s="619"/>
      <c r="S73" s="616" t="s">
        <v>296</v>
      </c>
    </row>
    <row r="74" spans="1:19" ht="18">
      <c r="A74" s="568"/>
      <c r="B74" s="563" t="s">
        <v>42</v>
      </c>
      <c r="C74" s="569" t="s">
        <v>36</v>
      </c>
      <c r="D74" s="568" t="s">
        <v>37</v>
      </c>
      <c r="E74" s="581" t="s">
        <v>297</v>
      </c>
      <c r="F74" s="577" t="s">
        <v>298</v>
      </c>
      <c r="G74" s="577"/>
      <c r="H74" s="563" t="s">
        <v>299</v>
      </c>
      <c r="I74" s="680"/>
      <c r="J74" s="663">
        <v>1</v>
      </c>
      <c r="K74" s="663"/>
      <c r="L74" s="578">
        <v>1</v>
      </c>
      <c r="M74" s="563">
        <v>1</v>
      </c>
      <c r="N74" s="579">
        <v>0</v>
      </c>
      <c r="O74" s="579">
        <v>0</v>
      </c>
      <c r="P74" s="579">
        <v>1</v>
      </c>
      <c r="Q74" s="568">
        <f t="shared" si="5"/>
        <v>0</v>
      </c>
      <c r="R74" s="619"/>
      <c r="S74" s="616" t="s">
        <v>300</v>
      </c>
    </row>
    <row r="75" spans="1:19" ht="18">
      <c r="A75" s="568"/>
      <c r="B75" s="563" t="s">
        <v>252</v>
      </c>
      <c r="C75" s="569" t="s">
        <v>36</v>
      </c>
      <c r="D75" s="568" t="s">
        <v>37</v>
      </c>
      <c r="E75" s="578" t="s">
        <v>301</v>
      </c>
      <c r="F75" s="576" t="s">
        <v>302</v>
      </c>
      <c r="G75" s="576"/>
      <c r="H75" s="576" t="s">
        <v>303</v>
      </c>
      <c r="I75" s="602" t="s">
        <v>304</v>
      </c>
      <c r="J75" s="563">
        <v>51</v>
      </c>
      <c r="K75" s="563"/>
      <c r="L75" s="578">
        <v>52</v>
      </c>
      <c r="M75" s="578">
        <v>51</v>
      </c>
      <c r="N75" s="580">
        <v>0</v>
      </c>
      <c r="O75" s="580">
        <v>0</v>
      </c>
      <c r="P75" s="580">
        <v>51</v>
      </c>
      <c r="Q75" s="568">
        <f t="shared" si="5"/>
        <v>0</v>
      </c>
      <c r="R75" s="573">
        <v>41614</v>
      </c>
      <c r="S75" s="574">
        <v>42208</v>
      </c>
    </row>
    <row r="76" spans="1:19" ht="18">
      <c r="A76" s="568"/>
      <c r="B76" s="563" t="s">
        <v>42</v>
      </c>
      <c r="C76" s="569" t="s">
        <v>36</v>
      </c>
      <c r="D76" s="568" t="s">
        <v>37</v>
      </c>
      <c r="E76" s="581" t="s">
        <v>305</v>
      </c>
      <c r="F76" s="571" t="s">
        <v>306</v>
      </c>
      <c r="G76" s="571"/>
      <c r="H76" s="576" t="s">
        <v>2496</v>
      </c>
      <c r="I76" s="583" t="s">
        <v>307</v>
      </c>
      <c r="J76" s="603">
        <v>37</v>
      </c>
      <c r="K76" s="603"/>
      <c r="L76" s="578">
        <v>37</v>
      </c>
      <c r="M76" s="578">
        <v>37</v>
      </c>
      <c r="N76" s="580">
        <v>37</v>
      </c>
      <c r="O76" s="580">
        <v>0</v>
      </c>
      <c r="P76" s="580">
        <v>0</v>
      </c>
      <c r="Q76" s="568">
        <f t="shared" si="5"/>
        <v>0</v>
      </c>
      <c r="R76" s="573">
        <v>41647</v>
      </c>
      <c r="S76" s="616"/>
    </row>
    <row r="77" spans="1:19" ht="18">
      <c r="A77" s="568"/>
      <c r="B77" s="568" t="s">
        <v>42</v>
      </c>
      <c r="C77" s="569" t="s">
        <v>36</v>
      </c>
      <c r="D77" s="568" t="s">
        <v>37</v>
      </c>
      <c r="E77" s="584" t="s">
        <v>308</v>
      </c>
      <c r="F77" s="576" t="s">
        <v>309</v>
      </c>
      <c r="G77" s="571"/>
      <c r="H77" s="595"/>
      <c r="I77" s="681" t="s">
        <v>310</v>
      </c>
      <c r="J77" s="583">
        <v>1</v>
      </c>
      <c r="K77" s="583"/>
      <c r="L77" s="570">
        <v>1</v>
      </c>
      <c r="M77" s="570">
        <v>1</v>
      </c>
      <c r="N77" s="572">
        <v>0</v>
      </c>
      <c r="O77" s="572">
        <v>0</v>
      </c>
      <c r="P77" s="572">
        <v>1</v>
      </c>
      <c r="Q77" s="568">
        <f t="shared" si="5"/>
        <v>0</v>
      </c>
      <c r="R77" s="573">
        <v>41754</v>
      </c>
      <c r="S77" s="574">
        <v>42053</v>
      </c>
    </row>
    <row r="78" spans="1:19" ht="18">
      <c r="A78" s="568"/>
      <c r="B78" s="563" t="s">
        <v>42</v>
      </c>
      <c r="C78" s="569" t="s">
        <v>36</v>
      </c>
      <c r="D78" s="568" t="s">
        <v>37</v>
      </c>
      <c r="E78" s="581" t="s">
        <v>311</v>
      </c>
      <c r="F78" s="563" t="s">
        <v>312</v>
      </c>
      <c r="G78" s="563" t="s">
        <v>313</v>
      </c>
      <c r="H78" s="563" t="s">
        <v>314</v>
      </c>
      <c r="I78" s="602" t="s">
        <v>315</v>
      </c>
      <c r="J78" s="563">
        <v>1</v>
      </c>
      <c r="K78" s="563"/>
      <c r="L78" s="578">
        <v>1</v>
      </c>
      <c r="M78" s="578">
        <v>1</v>
      </c>
      <c r="N78" s="580">
        <v>0</v>
      </c>
      <c r="O78" s="580">
        <v>0</v>
      </c>
      <c r="P78" s="580">
        <v>1</v>
      </c>
      <c r="Q78" s="568">
        <f t="shared" si="5"/>
        <v>0</v>
      </c>
      <c r="R78" s="573">
        <v>41484</v>
      </c>
      <c r="S78" s="682">
        <v>41474</v>
      </c>
    </row>
    <row r="79" spans="1:19" ht="18">
      <c r="A79" s="568"/>
      <c r="B79" s="563" t="s">
        <v>42</v>
      </c>
      <c r="C79" s="569" t="s">
        <v>36</v>
      </c>
      <c r="D79" s="568" t="s">
        <v>37</v>
      </c>
      <c r="E79" s="581" t="s">
        <v>316</v>
      </c>
      <c r="F79" s="683" t="s">
        <v>317</v>
      </c>
      <c r="G79" s="683"/>
      <c r="H79" s="582" t="s">
        <v>318</v>
      </c>
      <c r="I79" s="680" t="s">
        <v>319</v>
      </c>
      <c r="J79" s="603">
        <v>1</v>
      </c>
      <c r="K79" s="603"/>
      <c r="L79" s="578">
        <v>1</v>
      </c>
      <c r="M79" s="578">
        <v>1</v>
      </c>
      <c r="N79" s="580">
        <v>0</v>
      </c>
      <c r="O79" s="580">
        <v>0</v>
      </c>
      <c r="P79" s="580">
        <v>1</v>
      </c>
      <c r="Q79" s="568">
        <f t="shared" si="5"/>
        <v>0</v>
      </c>
      <c r="R79" s="573">
        <v>39246</v>
      </c>
      <c r="S79" s="682">
        <v>41701</v>
      </c>
    </row>
    <row r="80" spans="1:19" ht="18">
      <c r="A80" s="568"/>
      <c r="B80" s="563" t="s">
        <v>42</v>
      </c>
      <c r="C80" s="569" t="s">
        <v>36</v>
      </c>
      <c r="D80" s="568" t="s">
        <v>37</v>
      </c>
      <c r="E80" s="581" t="s">
        <v>320</v>
      </c>
      <c r="F80" s="563" t="s">
        <v>321</v>
      </c>
      <c r="G80" s="576"/>
      <c r="H80" s="576" t="s">
        <v>322</v>
      </c>
      <c r="I80" s="563" t="s">
        <v>323</v>
      </c>
      <c r="J80" s="576">
        <v>6</v>
      </c>
      <c r="K80" s="576"/>
      <c r="L80" s="578">
        <v>6</v>
      </c>
      <c r="M80" s="578">
        <v>6</v>
      </c>
      <c r="N80" s="580">
        <v>0</v>
      </c>
      <c r="O80" s="580">
        <v>0</v>
      </c>
      <c r="P80" s="580">
        <v>6</v>
      </c>
      <c r="Q80" s="568">
        <f>+M80-N80-O80-P80</f>
        <v>0</v>
      </c>
      <c r="R80" s="573">
        <v>41822</v>
      </c>
      <c r="S80" s="574">
        <v>42129</v>
      </c>
    </row>
    <row r="81" spans="1:19" ht="18">
      <c r="A81" s="568"/>
      <c r="B81" s="563" t="s">
        <v>42</v>
      </c>
      <c r="C81" s="569" t="s">
        <v>36</v>
      </c>
      <c r="D81" s="568" t="s">
        <v>37</v>
      </c>
      <c r="E81" s="581" t="s">
        <v>324</v>
      </c>
      <c r="F81" s="563" t="s">
        <v>325</v>
      </c>
      <c r="G81" s="563" t="s">
        <v>326</v>
      </c>
      <c r="H81" s="563" t="s">
        <v>327</v>
      </c>
      <c r="I81" s="684" t="s">
        <v>328</v>
      </c>
      <c r="J81" s="563">
        <v>1</v>
      </c>
      <c r="K81" s="563"/>
      <c r="L81" s="578">
        <v>1</v>
      </c>
      <c r="M81" s="578">
        <v>1</v>
      </c>
      <c r="N81" s="580">
        <v>0</v>
      </c>
      <c r="O81" s="579">
        <v>1</v>
      </c>
      <c r="P81" s="579"/>
      <c r="Q81" s="568">
        <f>+M81-N81-O81-P81</f>
        <v>0</v>
      </c>
      <c r="R81" s="573">
        <v>41841</v>
      </c>
      <c r="S81" s="667"/>
    </row>
    <row r="82" spans="1:19" ht="18">
      <c r="A82" s="650"/>
      <c r="B82" s="563" t="s">
        <v>252</v>
      </c>
      <c r="C82" s="569" t="s">
        <v>36</v>
      </c>
      <c r="D82" s="568" t="s">
        <v>37</v>
      </c>
      <c r="E82" s="685" t="s">
        <v>329</v>
      </c>
      <c r="F82" s="658" t="s">
        <v>330</v>
      </c>
      <c r="G82" s="658"/>
      <c r="H82" s="686" t="s">
        <v>331</v>
      </c>
      <c r="I82" s="563" t="s">
        <v>94</v>
      </c>
      <c r="J82" s="658">
        <v>1</v>
      </c>
      <c r="K82" s="686"/>
      <c r="L82" s="658">
        <v>1</v>
      </c>
      <c r="M82" s="658">
        <v>1</v>
      </c>
      <c r="N82" s="687">
        <v>1</v>
      </c>
      <c r="O82" s="579"/>
      <c r="P82" s="579"/>
      <c r="Q82" s="568">
        <f>+M82-N82-O82-P82</f>
        <v>0</v>
      </c>
      <c r="R82" s="619"/>
      <c r="S82" s="616"/>
    </row>
    <row r="83" spans="1:19" ht="18">
      <c r="A83" s="568"/>
      <c r="B83" s="563" t="s">
        <v>252</v>
      </c>
      <c r="C83" s="569" t="s">
        <v>36</v>
      </c>
      <c r="D83" s="568" t="s">
        <v>37</v>
      </c>
      <c r="E83" s="685" t="s">
        <v>332</v>
      </c>
      <c r="F83" s="658" t="s">
        <v>333</v>
      </c>
      <c r="G83" s="658" t="s">
        <v>334</v>
      </c>
      <c r="H83" s="688" t="s">
        <v>335</v>
      </c>
      <c r="I83" s="563" t="s">
        <v>336</v>
      </c>
      <c r="J83" s="689">
        <v>5</v>
      </c>
      <c r="K83" s="690"/>
      <c r="L83" s="658">
        <v>5</v>
      </c>
      <c r="M83" s="658">
        <v>5</v>
      </c>
      <c r="N83" s="691">
        <v>0</v>
      </c>
      <c r="O83" s="692">
        <v>0</v>
      </c>
      <c r="P83" s="579">
        <v>5</v>
      </c>
      <c r="Q83" s="568">
        <f>+M83-N83-O83-P83</f>
        <v>0</v>
      </c>
      <c r="R83" s="573">
        <v>41508</v>
      </c>
      <c r="S83" s="574">
        <v>41540</v>
      </c>
    </row>
    <row r="84" spans="1:19" ht="18">
      <c r="A84" s="568"/>
      <c r="B84" s="563" t="s">
        <v>63</v>
      </c>
      <c r="C84" s="596"/>
      <c r="D84" s="596"/>
      <c r="E84" s="599" t="s">
        <v>337</v>
      </c>
      <c r="F84" s="606" t="s">
        <v>338</v>
      </c>
      <c r="G84" s="693"/>
      <c r="H84" s="694" t="s">
        <v>339</v>
      </c>
      <c r="I84" s="612" t="s">
        <v>94</v>
      </c>
      <c r="J84" s="598"/>
      <c r="K84" s="598"/>
      <c r="L84" s="599"/>
      <c r="M84" s="599"/>
      <c r="N84" s="599"/>
      <c r="O84" s="599"/>
      <c r="P84" s="599"/>
      <c r="Q84" s="596"/>
      <c r="R84" s="596"/>
      <c r="S84" s="596"/>
    </row>
    <row r="85" spans="1:19" ht="18">
      <c r="A85" s="568"/>
      <c r="B85" s="563" t="s">
        <v>35</v>
      </c>
      <c r="C85" s="569" t="s">
        <v>36</v>
      </c>
      <c r="D85" s="568" t="s">
        <v>37</v>
      </c>
      <c r="E85" s="660"/>
      <c r="F85" s="643"/>
      <c r="G85" s="695"/>
      <c r="H85" s="641"/>
      <c r="I85" s="696"/>
      <c r="J85" s="571"/>
      <c r="K85" s="571"/>
      <c r="L85" s="570"/>
      <c r="M85" s="570"/>
      <c r="N85" s="572"/>
      <c r="O85" s="572"/>
      <c r="P85" s="572"/>
      <c r="Q85" s="568"/>
      <c r="R85" s="573"/>
      <c r="S85" s="574"/>
    </row>
    <row r="86" spans="1:19" ht="18">
      <c r="A86" s="568"/>
      <c r="B86" s="563" t="s">
        <v>42</v>
      </c>
      <c r="C86" s="569" t="s">
        <v>36</v>
      </c>
      <c r="D86" s="568" t="s">
        <v>37</v>
      </c>
      <c r="E86" s="697" t="s">
        <v>341</v>
      </c>
      <c r="F86" s="698" t="s">
        <v>342</v>
      </c>
      <c r="G86" s="613"/>
      <c r="H86" s="613" t="s">
        <v>343</v>
      </c>
      <c r="I86" s="563" t="s">
        <v>94</v>
      </c>
      <c r="J86" s="563">
        <v>1</v>
      </c>
      <c r="K86" s="563"/>
      <c r="L86" s="658">
        <v>1</v>
      </c>
      <c r="M86" s="658">
        <v>1</v>
      </c>
      <c r="N86" s="579">
        <v>1</v>
      </c>
      <c r="O86" s="579"/>
      <c r="P86" s="579"/>
      <c r="Q86" s="568">
        <f t="shared" ref="Q86:Q109" si="6">+M86-N86-O86-P86</f>
        <v>0</v>
      </c>
      <c r="R86" s="619"/>
      <c r="S86" s="616"/>
    </row>
    <row r="87" spans="1:19" ht="18">
      <c r="A87" s="568"/>
      <c r="B87" s="563" t="s">
        <v>42</v>
      </c>
      <c r="C87" s="569" t="s">
        <v>36</v>
      </c>
      <c r="D87" s="568" t="s">
        <v>47</v>
      </c>
      <c r="E87" s="697" t="s">
        <v>344</v>
      </c>
      <c r="F87" s="699" t="s">
        <v>345</v>
      </c>
      <c r="G87" s="638"/>
      <c r="H87" s="563" t="s">
        <v>346</v>
      </c>
      <c r="I87" s="563" t="s">
        <v>347</v>
      </c>
      <c r="J87" s="563">
        <v>1</v>
      </c>
      <c r="K87" s="563"/>
      <c r="L87" s="658">
        <v>1</v>
      </c>
      <c r="M87" s="658">
        <v>1</v>
      </c>
      <c r="N87" s="579"/>
      <c r="O87" s="579"/>
      <c r="P87" s="579">
        <v>1</v>
      </c>
      <c r="Q87" s="568">
        <f t="shared" si="6"/>
        <v>0</v>
      </c>
      <c r="R87" s="573">
        <v>41712</v>
      </c>
      <c r="S87" s="574">
        <v>41712</v>
      </c>
    </row>
    <row r="88" spans="1:19" ht="18">
      <c r="A88" s="568"/>
      <c r="B88" s="563" t="s">
        <v>42</v>
      </c>
      <c r="C88" s="569" t="s">
        <v>36</v>
      </c>
      <c r="D88" s="568" t="s">
        <v>37</v>
      </c>
      <c r="E88" s="700" t="s">
        <v>348</v>
      </c>
      <c r="F88" s="701" t="s">
        <v>349</v>
      </c>
      <c r="G88" s="643" t="s">
        <v>350</v>
      </c>
      <c r="H88" s="644" t="s">
        <v>351</v>
      </c>
      <c r="I88" s="577" t="s">
        <v>295</v>
      </c>
      <c r="J88" s="563">
        <v>3</v>
      </c>
      <c r="K88" s="563"/>
      <c r="L88" s="658">
        <v>4</v>
      </c>
      <c r="M88" s="658">
        <v>3</v>
      </c>
      <c r="N88" s="579">
        <v>0</v>
      </c>
      <c r="O88" s="579">
        <v>0</v>
      </c>
      <c r="P88" s="579">
        <v>3</v>
      </c>
      <c r="Q88" s="568">
        <f t="shared" si="6"/>
        <v>0</v>
      </c>
      <c r="R88" s="573">
        <v>41772</v>
      </c>
      <c r="S88" s="574">
        <v>41772</v>
      </c>
    </row>
    <row r="89" spans="1:19" ht="18">
      <c r="A89" s="568"/>
      <c r="B89" s="563" t="s">
        <v>42</v>
      </c>
      <c r="C89" s="569" t="s">
        <v>36</v>
      </c>
      <c r="D89" s="568" t="s">
        <v>352</v>
      </c>
      <c r="E89" s="697" t="s">
        <v>353</v>
      </c>
      <c r="F89" s="698" t="s">
        <v>354</v>
      </c>
      <c r="G89" s="613"/>
      <c r="H89" s="563" t="s">
        <v>355</v>
      </c>
      <c r="I89" s="563" t="s">
        <v>347</v>
      </c>
      <c r="J89" s="563">
        <v>1</v>
      </c>
      <c r="K89" s="563"/>
      <c r="L89" s="658">
        <v>1</v>
      </c>
      <c r="M89" s="658">
        <v>1</v>
      </c>
      <c r="N89" s="579">
        <v>0</v>
      </c>
      <c r="O89" s="579">
        <v>0</v>
      </c>
      <c r="P89" s="580">
        <v>1</v>
      </c>
      <c r="Q89" s="568">
        <f t="shared" si="6"/>
        <v>0</v>
      </c>
      <c r="R89" s="573">
        <v>41778</v>
      </c>
      <c r="S89" s="574">
        <v>41778</v>
      </c>
    </row>
    <row r="90" spans="1:19" ht="18">
      <c r="A90" s="568"/>
      <c r="B90" s="563" t="s">
        <v>42</v>
      </c>
      <c r="C90" s="596"/>
      <c r="D90" s="596"/>
      <c r="E90" s="702" t="s">
        <v>356</v>
      </c>
      <c r="F90" s="596" t="s">
        <v>357</v>
      </c>
      <c r="G90" s="596"/>
      <c r="H90" s="596" t="s">
        <v>358</v>
      </c>
      <c r="I90" s="596"/>
      <c r="J90" s="596"/>
      <c r="K90" s="596"/>
      <c r="L90" s="703"/>
      <c r="M90" s="703"/>
      <c r="N90" s="596"/>
      <c r="O90" s="596"/>
      <c r="P90" s="599"/>
      <c r="Q90" s="596">
        <f t="shared" si="6"/>
        <v>0</v>
      </c>
      <c r="R90" s="596"/>
      <c r="S90" s="596"/>
    </row>
    <row r="91" spans="1:19" ht="18">
      <c r="A91" s="650"/>
      <c r="B91" s="563" t="s">
        <v>42</v>
      </c>
      <c r="C91" s="569" t="s">
        <v>36</v>
      </c>
      <c r="D91" s="568" t="s">
        <v>37</v>
      </c>
      <c r="E91" s="697" t="s">
        <v>359</v>
      </c>
      <c r="F91" s="658" t="s">
        <v>360</v>
      </c>
      <c r="G91" s="563"/>
      <c r="H91" s="563" t="s">
        <v>361</v>
      </c>
      <c r="I91" s="602" t="s">
        <v>362</v>
      </c>
      <c r="J91" s="563">
        <v>2</v>
      </c>
      <c r="K91" s="563"/>
      <c r="L91" s="658">
        <v>2</v>
      </c>
      <c r="M91" s="658">
        <v>2</v>
      </c>
      <c r="N91" s="579">
        <v>2</v>
      </c>
      <c r="O91" s="579"/>
      <c r="P91" s="579"/>
      <c r="Q91" s="568">
        <f t="shared" si="6"/>
        <v>0</v>
      </c>
      <c r="R91" s="619" t="s">
        <v>363</v>
      </c>
      <c r="S91" s="616"/>
    </row>
    <row r="92" spans="1:19" ht="18">
      <c r="A92" s="563"/>
      <c r="B92" s="563" t="s">
        <v>42</v>
      </c>
      <c r="C92" s="569" t="s">
        <v>36</v>
      </c>
      <c r="D92" s="568" t="s">
        <v>352</v>
      </c>
      <c r="E92" s="697" t="s">
        <v>364</v>
      </c>
      <c r="F92" s="563" t="s">
        <v>365</v>
      </c>
      <c r="G92" s="563" t="s">
        <v>366</v>
      </c>
      <c r="H92" s="563" t="s">
        <v>367</v>
      </c>
      <c r="I92" s="563" t="s">
        <v>94</v>
      </c>
      <c r="J92" s="563">
        <v>1</v>
      </c>
      <c r="K92" s="563"/>
      <c r="L92" s="658">
        <v>1</v>
      </c>
      <c r="M92" s="658">
        <v>1</v>
      </c>
      <c r="N92" s="579">
        <v>1</v>
      </c>
      <c r="O92" s="579"/>
      <c r="P92" s="579"/>
      <c r="Q92" s="568">
        <f t="shared" si="6"/>
        <v>0</v>
      </c>
      <c r="R92" s="704"/>
      <c r="S92" s="655"/>
    </row>
    <row r="93" spans="1:19" ht="18">
      <c r="A93" s="568"/>
      <c r="B93" s="563" t="s">
        <v>368</v>
      </c>
      <c r="C93" s="569" t="s">
        <v>36</v>
      </c>
      <c r="D93" s="568" t="s">
        <v>37</v>
      </c>
      <c r="E93" s="697" t="s">
        <v>369</v>
      </c>
      <c r="F93" s="699" t="s">
        <v>370</v>
      </c>
      <c r="G93" s="638" t="s">
        <v>371</v>
      </c>
      <c r="H93" s="563" t="s">
        <v>372</v>
      </c>
      <c r="I93" s="638" t="s">
        <v>373</v>
      </c>
      <c r="J93" s="563">
        <v>1</v>
      </c>
      <c r="K93" s="563"/>
      <c r="L93" s="658">
        <v>1</v>
      </c>
      <c r="M93" s="658">
        <v>1</v>
      </c>
      <c r="N93" s="579">
        <v>1</v>
      </c>
      <c r="O93" s="579">
        <v>0</v>
      </c>
      <c r="P93" s="579"/>
      <c r="Q93" s="705">
        <f t="shared" si="6"/>
        <v>0</v>
      </c>
      <c r="R93" s="706">
        <v>42032</v>
      </c>
      <c r="S93" s="707"/>
    </row>
    <row r="94" spans="1:19" ht="18">
      <c r="A94" s="568"/>
      <c r="B94" s="563" t="s">
        <v>368</v>
      </c>
      <c r="C94" s="569" t="s">
        <v>36</v>
      </c>
      <c r="D94" s="568" t="s">
        <v>37</v>
      </c>
      <c r="E94" s="700" t="s">
        <v>374</v>
      </c>
      <c r="F94" s="701" t="s">
        <v>375</v>
      </c>
      <c r="G94" s="643"/>
      <c r="H94" s="661" t="s">
        <v>376</v>
      </c>
      <c r="I94" s="643" t="s">
        <v>94</v>
      </c>
      <c r="J94" s="644">
        <v>1</v>
      </c>
      <c r="K94" s="563"/>
      <c r="L94" s="658">
        <v>1</v>
      </c>
      <c r="M94" s="658">
        <v>1</v>
      </c>
      <c r="N94" s="579">
        <v>1</v>
      </c>
      <c r="O94" s="579"/>
      <c r="P94" s="579"/>
      <c r="Q94" s="708">
        <f t="shared" si="6"/>
        <v>0</v>
      </c>
      <c r="R94" s="709"/>
      <c r="S94" s="710"/>
    </row>
    <row r="95" spans="1:19" ht="18">
      <c r="A95" s="568"/>
      <c r="B95" s="563" t="s">
        <v>42</v>
      </c>
      <c r="C95" s="569" t="s">
        <v>36</v>
      </c>
      <c r="D95" s="568" t="s">
        <v>37</v>
      </c>
      <c r="E95" s="700" t="s">
        <v>377</v>
      </c>
      <c r="F95" s="643" t="s">
        <v>378</v>
      </c>
      <c r="G95" s="643" t="s">
        <v>379</v>
      </c>
      <c r="H95" s="661" t="s">
        <v>380</v>
      </c>
      <c r="I95" s="711" t="s">
        <v>381</v>
      </c>
      <c r="J95" s="644">
        <v>9</v>
      </c>
      <c r="K95" s="563"/>
      <c r="L95" s="658">
        <v>9</v>
      </c>
      <c r="M95" s="658">
        <v>6</v>
      </c>
      <c r="N95" s="579">
        <v>0</v>
      </c>
      <c r="O95" s="579">
        <v>0</v>
      </c>
      <c r="P95" s="712">
        <v>6</v>
      </c>
      <c r="Q95" s="641">
        <f t="shared" si="6"/>
        <v>0</v>
      </c>
      <c r="R95" s="713"/>
      <c r="S95" s="657">
        <v>42279</v>
      </c>
    </row>
    <row r="96" spans="1:19" ht="18">
      <c r="A96" s="568"/>
      <c r="B96" s="563" t="s">
        <v>42</v>
      </c>
      <c r="C96" s="569" t="s">
        <v>36</v>
      </c>
      <c r="D96" s="568" t="s">
        <v>37</v>
      </c>
      <c r="E96" s="697" t="s">
        <v>382</v>
      </c>
      <c r="F96" s="613" t="s">
        <v>383</v>
      </c>
      <c r="G96" s="613"/>
      <c r="H96" s="639" t="s">
        <v>384</v>
      </c>
      <c r="I96" s="643" t="s">
        <v>385</v>
      </c>
      <c r="J96" s="644">
        <v>1</v>
      </c>
      <c r="K96" s="563"/>
      <c r="L96" s="658">
        <v>1</v>
      </c>
      <c r="M96" s="658">
        <v>1</v>
      </c>
      <c r="N96" s="579">
        <v>0</v>
      </c>
      <c r="O96" s="579">
        <v>0</v>
      </c>
      <c r="P96" s="712">
        <v>1</v>
      </c>
      <c r="Q96" s="641">
        <f t="shared" si="6"/>
        <v>0</v>
      </c>
      <c r="R96" s="706">
        <v>42018</v>
      </c>
      <c r="S96" s="657">
        <v>42391</v>
      </c>
    </row>
    <row r="97" spans="1:19" ht="18">
      <c r="A97" s="568"/>
      <c r="B97" s="563" t="s">
        <v>42</v>
      </c>
      <c r="C97" s="569" t="s">
        <v>36</v>
      </c>
      <c r="D97" s="568" t="s">
        <v>47</v>
      </c>
      <c r="E97" s="697" t="s">
        <v>386</v>
      </c>
      <c r="F97" s="658" t="s">
        <v>387</v>
      </c>
      <c r="G97" s="563"/>
      <c r="H97" s="563" t="s">
        <v>388</v>
      </c>
      <c r="I97" s="613" t="s">
        <v>94</v>
      </c>
      <c r="J97" s="563">
        <v>1</v>
      </c>
      <c r="K97" s="563"/>
      <c r="L97" s="658">
        <v>1</v>
      </c>
      <c r="M97" s="658">
        <v>1</v>
      </c>
      <c r="N97" s="579">
        <v>1</v>
      </c>
      <c r="O97" s="579"/>
      <c r="P97" s="579"/>
      <c r="Q97" s="650">
        <f t="shared" si="6"/>
        <v>0</v>
      </c>
      <c r="R97" s="678"/>
      <c r="S97" s="659"/>
    </row>
    <row r="98" spans="1:19" ht="18">
      <c r="A98" s="568"/>
      <c r="B98" s="563" t="s">
        <v>42</v>
      </c>
      <c r="C98" s="569" t="s">
        <v>36</v>
      </c>
      <c r="D98" s="568" t="s">
        <v>37</v>
      </c>
      <c r="E98" s="697" t="s">
        <v>389</v>
      </c>
      <c r="F98" s="714" t="s">
        <v>390</v>
      </c>
      <c r="G98" s="577"/>
      <c r="H98" s="563" t="s">
        <v>391</v>
      </c>
      <c r="I98" s="577"/>
      <c r="J98" s="563">
        <v>1</v>
      </c>
      <c r="K98" s="563"/>
      <c r="L98" s="658">
        <v>1</v>
      </c>
      <c r="M98" s="658">
        <v>1</v>
      </c>
      <c r="N98" s="579"/>
      <c r="O98" s="579"/>
      <c r="P98" s="579">
        <v>1</v>
      </c>
      <c r="Q98" s="568">
        <f t="shared" si="6"/>
        <v>0</v>
      </c>
      <c r="R98" s="573">
        <v>41873</v>
      </c>
      <c r="S98" s="574">
        <v>41873</v>
      </c>
    </row>
    <row r="99" spans="1:19" ht="18">
      <c r="A99" s="568"/>
      <c r="B99" s="563" t="s">
        <v>42</v>
      </c>
      <c r="C99" s="569" t="s">
        <v>36</v>
      </c>
      <c r="D99" s="568" t="s">
        <v>352</v>
      </c>
      <c r="E99" s="697" t="s">
        <v>392</v>
      </c>
      <c r="F99" s="658" t="s">
        <v>393</v>
      </c>
      <c r="G99" s="563"/>
      <c r="H99" s="563" t="s">
        <v>394</v>
      </c>
      <c r="I99" s="563" t="s">
        <v>395</v>
      </c>
      <c r="J99" s="563">
        <v>1</v>
      </c>
      <c r="K99" s="563"/>
      <c r="L99" s="658">
        <v>1</v>
      </c>
      <c r="M99" s="658">
        <v>1</v>
      </c>
      <c r="N99" s="579">
        <v>0</v>
      </c>
      <c r="O99" s="579">
        <v>1</v>
      </c>
      <c r="P99" s="579"/>
      <c r="Q99" s="568">
        <f t="shared" si="6"/>
        <v>0</v>
      </c>
      <c r="R99" s="573">
        <v>41724</v>
      </c>
      <c r="S99" s="616"/>
    </row>
    <row r="100" spans="1:19" ht="18">
      <c r="A100" s="568"/>
      <c r="B100" s="563" t="s">
        <v>42</v>
      </c>
      <c r="C100" s="569" t="s">
        <v>36</v>
      </c>
      <c r="D100" s="568" t="s">
        <v>37</v>
      </c>
      <c r="E100" s="697" t="s">
        <v>396</v>
      </c>
      <c r="F100" s="714" t="s">
        <v>397</v>
      </c>
      <c r="G100" s="577"/>
      <c r="H100" s="577" t="s">
        <v>398</v>
      </c>
      <c r="I100" s="577" t="s">
        <v>94</v>
      </c>
      <c r="J100" s="563">
        <v>1</v>
      </c>
      <c r="K100" s="563"/>
      <c r="L100" s="658">
        <v>1</v>
      </c>
      <c r="M100" s="658">
        <v>1</v>
      </c>
      <c r="N100" s="579">
        <v>1</v>
      </c>
      <c r="O100" s="579"/>
      <c r="P100" s="579"/>
      <c r="Q100" s="568">
        <f t="shared" si="6"/>
        <v>0</v>
      </c>
      <c r="R100" s="619"/>
      <c r="S100" s="616"/>
    </row>
    <row r="101" spans="1:19" ht="18">
      <c r="A101" s="568"/>
      <c r="B101" s="563" t="s">
        <v>42</v>
      </c>
      <c r="C101" s="569" t="s">
        <v>36</v>
      </c>
      <c r="D101" s="568" t="s">
        <v>37</v>
      </c>
      <c r="E101" s="581" t="s">
        <v>399</v>
      </c>
      <c r="F101" s="563" t="s">
        <v>400</v>
      </c>
      <c r="G101" s="563" t="s">
        <v>401</v>
      </c>
      <c r="H101" s="563" t="s">
        <v>402</v>
      </c>
      <c r="I101" s="563" t="s">
        <v>403</v>
      </c>
      <c r="J101" s="563">
        <v>1</v>
      </c>
      <c r="K101" s="563"/>
      <c r="L101" s="563">
        <v>1</v>
      </c>
      <c r="M101" s="563">
        <v>1</v>
      </c>
      <c r="N101" s="579">
        <v>0</v>
      </c>
      <c r="O101" s="579">
        <v>0</v>
      </c>
      <c r="P101" s="579">
        <v>1</v>
      </c>
      <c r="Q101" s="568">
        <f t="shared" si="6"/>
        <v>0</v>
      </c>
      <c r="R101" s="573">
        <v>42381</v>
      </c>
      <c r="S101" s="574">
        <v>42635</v>
      </c>
    </row>
    <row r="102" spans="1:19" ht="18">
      <c r="A102" s="568"/>
      <c r="B102" s="563" t="s">
        <v>42</v>
      </c>
      <c r="C102" s="569" t="s">
        <v>36</v>
      </c>
      <c r="D102" s="568" t="s">
        <v>37</v>
      </c>
      <c r="E102" s="581" t="s">
        <v>404</v>
      </c>
      <c r="F102" s="577" t="s">
        <v>405</v>
      </c>
      <c r="G102" s="577" t="s">
        <v>406</v>
      </c>
      <c r="H102" s="563" t="s">
        <v>407</v>
      </c>
      <c r="I102" s="601" t="s">
        <v>94</v>
      </c>
      <c r="J102" s="563">
        <v>1</v>
      </c>
      <c r="K102" s="563"/>
      <c r="L102" s="563">
        <v>1</v>
      </c>
      <c r="M102" s="563">
        <v>1</v>
      </c>
      <c r="N102" s="579">
        <v>1</v>
      </c>
      <c r="O102" s="579"/>
      <c r="P102" s="579"/>
      <c r="Q102" s="568">
        <f t="shared" si="6"/>
        <v>0</v>
      </c>
      <c r="R102" s="619"/>
      <c r="S102" s="616"/>
    </row>
    <row r="103" spans="1:19" ht="18">
      <c r="A103" s="568"/>
      <c r="B103" s="563" t="s">
        <v>42</v>
      </c>
      <c r="C103" s="569" t="s">
        <v>36</v>
      </c>
      <c r="D103" s="568" t="s">
        <v>37</v>
      </c>
      <c r="E103" s="581" t="s">
        <v>408</v>
      </c>
      <c r="F103" s="563" t="s">
        <v>409</v>
      </c>
      <c r="G103" s="563" t="s">
        <v>410</v>
      </c>
      <c r="H103" s="563" t="s">
        <v>411</v>
      </c>
      <c r="I103" s="568" t="s">
        <v>412</v>
      </c>
      <c r="J103" s="563">
        <v>1</v>
      </c>
      <c r="K103" s="563"/>
      <c r="L103" s="563">
        <v>1</v>
      </c>
      <c r="M103" s="563">
        <v>1</v>
      </c>
      <c r="N103" s="579">
        <v>1</v>
      </c>
      <c r="O103" s="579"/>
      <c r="P103" s="579"/>
      <c r="Q103" s="568">
        <f t="shared" si="6"/>
        <v>0</v>
      </c>
      <c r="R103" s="573">
        <v>42075</v>
      </c>
      <c r="S103" s="616"/>
    </row>
    <row r="104" spans="1:19" ht="18">
      <c r="A104" s="568"/>
      <c r="B104" s="563" t="s">
        <v>42</v>
      </c>
      <c r="C104" s="569" t="s">
        <v>36</v>
      </c>
      <c r="D104" s="568" t="s">
        <v>352</v>
      </c>
      <c r="E104" s="581" t="s">
        <v>413</v>
      </c>
      <c r="F104" s="563" t="s">
        <v>414</v>
      </c>
      <c r="G104" s="563" t="s">
        <v>415</v>
      </c>
      <c r="H104" s="563" t="s">
        <v>416</v>
      </c>
      <c r="I104" s="568" t="s">
        <v>94</v>
      </c>
      <c r="J104" s="563">
        <v>1</v>
      </c>
      <c r="K104" s="563"/>
      <c r="L104" s="563">
        <v>1</v>
      </c>
      <c r="M104" s="563">
        <v>1</v>
      </c>
      <c r="N104" s="579">
        <v>1</v>
      </c>
      <c r="O104" s="579">
        <v>0</v>
      </c>
      <c r="P104" s="579">
        <v>0</v>
      </c>
      <c r="Q104" s="568">
        <f t="shared" si="6"/>
        <v>0</v>
      </c>
      <c r="R104" s="619"/>
      <c r="S104" s="616"/>
    </row>
    <row r="105" spans="1:19" ht="18">
      <c r="A105" s="568"/>
      <c r="B105" s="563" t="s">
        <v>42</v>
      </c>
      <c r="C105" s="569" t="s">
        <v>36</v>
      </c>
      <c r="D105" s="568" t="s">
        <v>37</v>
      </c>
      <c r="E105" s="581" t="s">
        <v>417</v>
      </c>
      <c r="F105" s="563" t="s">
        <v>418</v>
      </c>
      <c r="G105" s="563" t="s">
        <v>419</v>
      </c>
      <c r="H105" s="563" t="s">
        <v>407</v>
      </c>
      <c r="I105" s="568" t="s">
        <v>420</v>
      </c>
      <c r="J105" s="563">
        <v>1</v>
      </c>
      <c r="K105" s="563"/>
      <c r="L105" s="563">
        <v>1</v>
      </c>
      <c r="M105" s="563">
        <v>1</v>
      </c>
      <c r="N105" s="579">
        <v>0</v>
      </c>
      <c r="O105" s="579">
        <v>1</v>
      </c>
      <c r="P105" s="579"/>
      <c r="Q105" s="568">
        <f t="shared" si="6"/>
        <v>0</v>
      </c>
      <c r="R105" s="573">
        <v>42012</v>
      </c>
      <c r="S105" s="616"/>
    </row>
    <row r="106" spans="1:19" ht="18">
      <c r="A106" s="568"/>
      <c r="B106" s="563" t="s">
        <v>42</v>
      </c>
      <c r="C106" s="569" t="s">
        <v>36</v>
      </c>
      <c r="D106" s="568" t="s">
        <v>37</v>
      </c>
      <c r="E106" s="581" t="s">
        <v>422</v>
      </c>
      <c r="F106" s="577" t="s">
        <v>423</v>
      </c>
      <c r="G106" s="577" t="s">
        <v>424</v>
      </c>
      <c r="H106" s="563" t="s">
        <v>425</v>
      </c>
      <c r="I106" s="601"/>
      <c r="J106" s="563">
        <v>1</v>
      </c>
      <c r="K106" s="563"/>
      <c r="L106" s="563">
        <v>1</v>
      </c>
      <c r="M106" s="563">
        <v>1</v>
      </c>
      <c r="N106" s="579"/>
      <c r="O106" s="579"/>
      <c r="P106" s="579">
        <v>1</v>
      </c>
      <c r="Q106" s="568">
        <f t="shared" si="6"/>
        <v>0</v>
      </c>
      <c r="R106" s="573">
        <v>41971</v>
      </c>
      <c r="S106" s="666">
        <v>41971</v>
      </c>
    </row>
    <row r="107" spans="1:19" ht="18">
      <c r="A107" s="568"/>
      <c r="B107" s="563" t="s">
        <v>42</v>
      </c>
      <c r="C107" s="569" t="s">
        <v>36</v>
      </c>
      <c r="D107" s="568" t="s">
        <v>37</v>
      </c>
      <c r="E107" s="581" t="s">
        <v>426</v>
      </c>
      <c r="F107" s="563" t="s">
        <v>427</v>
      </c>
      <c r="G107" s="563" t="s">
        <v>428</v>
      </c>
      <c r="H107" s="563" t="s">
        <v>429</v>
      </c>
      <c r="I107" s="634" t="s">
        <v>430</v>
      </c>
      <c r="J107" s="563">
        <v>1</v>
      </c>
      <c r="K107" s="563"/>
      <c r="L107" s="563">
        <v>1</v>
      </c>
      <c r="M107" s="563">
        <v>1</v>
      </c>
      <c r="N107" s="579">
        <v>0</v>
      </c>
      <c r="O107" s="579">
        <v>0</v>
      </c>
      <c r="P107" s="579">
        <v>1</v>
      </c>
      <c r="Q107" s="568">
        <f t="shared" si="6"/>
        <v>0</v>
      </c>
      <c r="R107" s="573">
        <v>41984</v>
      </c>
      <c r="S107" s="574">
        <v>41984</v>
      </c>
    </row>
    <row r="108" spans="1:19" ht="18">
      <c r="A108" s="568"/>
      <c r="B108" s="563" t="s">
        <v>42</v>
      </c>
      <c r="C108" s="569" t="s">
        <v>36</v>
      </c>
      <c r="D108" s="568" t="s">
        <v>37</v>
      </c>
      <c r="E108" s="581" t="s">
        <v>431</v>
      </c>
      <c r="F108" s="563" t="s">
        <v>432</v>
      </c>
      <c r="G108" s="563" t="s">
        <v>433</v>
      </c>
      <c r="H108" s="563" t="s">
        <v>434</v>
      </c>
      <c r="I108" s="568" t="s">
        <v>94</v>
      </c>
      <c r="J108" s="563"/>
      <c r="K108" s="563"/>
      <c r="L108" s="563"/>
      <c r="M108" s="563"/>
      <c r="N108" s="579"/>
      <c r="O108" s="579"/>
      <c r="P108" s="579"/>
      <c r="Q108" s="568">
        <f t="shared" si="6"/>
        <v>0</v>
      </c>
      <c r="R108" s="619"/>
      <c r="S108" s="616"/>
    </row>
    <row r="109" spans="1:19" ht="18">
      <c r="A109" s="568"/>
      <c r="B109" s="563" t="s">
        <v>42</v>
      </c>
      <c r="C109" s="569" t="s">
        <v>36</v>
      </c>
      <c r="D109" s="568" t="s">
        <v>47</v>
      </c>
      <c r="E109" s="581" t="s">
        <v>435</v>
      </c>
      <c r="F109" s="563" t="s">
        <v>436</v>
      </c>
      <c r="G109" s="544" t="s">
        <v>2508</v>
      </c>
      <c r="H109" s="684" t="s">
        <v>437</v>
      </c>
      <c r="I109" s="634" t="s">
        <v>94</v>
      </c>
      <c r="J109" s="684">
        <v>1</v>
      </c>
      <c r="K109" s="684"/>
      <c r="L109" s="563">
        <v>1</v>
      </c>
      <c r="M109" s="563">
        <v>1</v>
      </c>
      <c r="N109" s="579">
        <v>1</v>
      </c>
      <c r="O109" s="579"/>
      <c r="P109" s="579"/>
      <c r="Q109" s="568">
        <f t="shared" si="6"/>
        <v>0</v>
      </c>
      <c r="R109" s="715"/>
      <c r="S109" s="655"/>
    </row>
    <row r="110" spans="1:19" ht="18">
      <c r="A110" s="568"/>
      <c r="B110" s="563" t="s">
        <v>42</v>
      </c>
      <c r="C110" s="569" t="s">
        <v>36</v>
      </c>
      <c r="D110" s="568" t="s">
        <v>37</v>
      </c>
      <c r="E110" s="581" t="s">
        <v>438</v>
      </c>
      <c r="F110" s="638" t="s">
        <v>439</v>
      </c>
      <c r="G110" s="638" t="s">
        <v>440</v>
      </c>
      <c r="H110" s="563" t="s">
        <v>441</v>
      </c>
      <c r="I110" s="568" t="s">
        <v>94</v>
      </c>
      <c r="J110" s="563">
        <v>1</v>
      </c>
      <c r="K110" s="563"/>
      <c r="L110" s="563">
        <v>1</v>
      </c>
      <c r="M110" s="563">
        <v>1</v>
      </c>
      <c r="N110" s="579">
        <v>1</v>
      </c>
      <c r="O110" s="579"/>
      <c r="P110" s="579"/>
      <c r="Q110" s="705">
        <f t="shared" ref="Q110:Q130" si="7">+M110-N110-O110-P110</f>
        <v>0</v>
      </c>
      <c r="R110" s="713"/>
      <c r="S110" s="707"/>
    </row>
    <row r="111" spans="1:19" ht="18">
      <c r="A111" s="568"/>
      <c r="B111" s="563" t="s">
        <v>42</v>
      </c>
      <c r="C111" s="569" t="s">
        <v>36</v>
      </c>
      <c r="D111" s="568" t="s">
        <v>37</v>
      </c>
      <c r="E111" s="660" t="s">
        <v>442</v>
      </c>
      <c r="F111" s="643" t="s">
        <v>443</v>
      </c>
      <c r="G111" s="711" t="s">
        <v>444</v>
      </c>
      <c r="H111" s="662" t="s">
        <v>445</v>
      </c>
      <c r="I111" s="585" t="s">
        <v>446</v>
      </c>
      <c r="J111" s="563">
        <v>1</v>
      </c>
      <c r="K111" s="563"/>
      <c r="L111" s="563">
        <v>1</v>
      </c>
      <c r="M111" s="563">
        <v>1</v>
      </c>
      <c r="N111" s="579">
        <v>1</v>
      </c>
      <c r="O111" s="579"/>
      <c r="P111" s="579"/>
      <c r="Q111" s="705">
        <f t="shared" si="7"/>
        <v>0</v>
      </c>
      <c r="R111" s="716" t="s">
        <v>447</v>
      </c>
      <c r="S111" s="667"/>
    </row>
    <row r="112" spans="1:19" ht="18">
      <c r="A112" s="568"/>
      <c r="B112" s="563" t="s">
        <v>42</v>
      </c>
      <c r="C112" s="569" t="s">
        <v>36</v>
      </c>
      <c r="D112" s="568" t="s">
        <v>37</v>
      </c>
      <c r="E112" s="581" t="s">
        <v>448</v>
      </c>
      <c r="F112" s="613" t="s">
        <v>449</v>
      </c>
      <c r="G112" s="613" t="s">
        <v>450</v>
      </c>
      <c r="H112" s="568" t="s">
        <v>451</v>
      </c>
      <c r="I112" s="602" t="s">
        <v>452</v>
      </c>
      <c r="J112" s="563">
        <v>1</v>
      </c>
      <c r="K112" s="563"/>
      <c r="L112" s="563">
        <v>2</v>
      </c>
      <c r="M112" s="563">
        <v>1</v>
      </c>
      <c r="N112" s="579">
        <v>0</v>
      </c>
      <c r="O112" s="579">
        <v>0</v>
      </c>
      <c r="P112" s="579">
        <v>1</v>
      </c>
      <c r="Q112" s="568">
        <f t="shared" si="7"/>
        <v>0</v>
      </c>
      <c r="R112" s="717">
        <v>42334</v>
      </c>
      <c r="S112" s="718">
        <v>42412</v>
      </c>
    </row>
    <row r="113" spans="1:19" ht="18">
      <c r="A113" s="568"/>
      <c r="B113" s="563" t="s">
        <v>42</v>
      </c>
      <c r="C113" s="569" t="s">
        <v>36</v>
      </c>
      <c r="D113" s="568" t="s">
        <v>37</v>
      </c>
      <c r="E113" s="581" t="s">
        <v>453</v>
      </c>
      <c r="F113" s="563" t="s">
        <v>454</v>
      </c>
      <c r="G113" s="563"/>
      <c r="H113" s="568" t="s">
        <v>455</v>
      </c>
      <c r="I113" s="568" t="s">
        <v>456</v>
      </c>
      <c r="J113" s="563">
        <v>1</v>
      </c>
      <c r="K113" s="563"/>
      <c r="L113" s="563">
        <v>1</v>
      </c>
      <c r="M113" s="563">
        <v>1</v>
      </c>
      <c r="N113" s="579">
        <v>0</v>
      </c>
      <c r="O113" s="579">
        <v>0</v>
      </c>
      <c r="P113" s="579">
        <v>1</v>
      </c>
      <c r="Q113" s="568">
        <f t="shared" si="7"/>
        <v>0</v>
      </c>
      <c r="R113" s="619"/>
      <c r="S113" s="666">
        <v>42132</v>
      </c>
    </row>
    <row r="114" spans="1:19" ht="18">
      <c r="A114" s="568"/>
      <c r="B114" s="563" t="s">
        <v>42</v>
      </c>
      <c r="C114" s="569" t="s">
        <v>36</v>
      </c>
      <c r="D114" s="568" t="s">
        <v>37</v>
      </c>
      <c r="E114" s="614" t="s">
        <v>457</v>
      </c>
      <c r="F114" s="671" t="s">
        <v>458</v>
      </c>
      <c r="G114" s="568"/>
      <c r="H114" s="568" t="s">
        <v>459</v>
      </c>
      <c r="I114" s="585" t="s">
        <v>460</v>
      </c>
      <c r="J114" s="568">
        <v>2</v>
      </c>
      <c r="K114" s="568"/>
      <c r="L114" s="568">
        <v>2</v>
      </c>
      <c r="M114" s="568">
        <v>2</v>
      </c>
      <c r="N114" s="579">
        <v>2</v>
      </c>
      <c r="O114" s="579"/>
      <c r="P114" s="579"/>
      <c r="Q114" s="568">
        <f t="shared" si="7"/>
        <v>0</v>
      </c>
      <c r="R114" s="619" t="s">
        <v>461</v>
      </c>
      <c r="S114" s="667"/>
    </row>
    <row r="115" spans="1:19" ht="18">
      <c r="A115" s="568"/>
      <c r="B115" s="563" t="s">
        <v>42</v>
      </c>
      <c r="C115" s="569" t="s">
        <v>36</v>
      </c>
      <c r="D115" s="568" t="s">
        <v>37</v>
      </c>
      <c r="E115" s="614" t="s">
        <v>462</v>
      </c>
      <c r="F115" s="568" t="s">
        <v>463</v>
      </c>
      <c r="G115" s="568"/>
      <c r="H115" s="563" t="s">
        <v>464</v>
      </c>
      <c r="I115" s="568" t="s">
        <v>94</v>
      </c>
      <c r="J115" s="568">
        <v>1</v>
      </c>
      <c r="K115" s="568"/>
      <c r="L115" s="568">
        <v>1</v>
      </c>
      <c r="M115" s="568">
        <v>1</v>
      </c>
      <c r="N115" s="579">
        <v>1</v>
      </c>
      <c r="O115" s="579"/>
      <c r="P115" s="579"/>
      <c r="Q115" s="568">
        <f t="shared" si="7"/>
        <v>0</v>
      </c>
      <c r="R115" s="619"/>
      <c r="S115" s="616"/>
    </row>
    <row r="116" spans="1:19" ht="18">
      <c r="A116" s="568"/>
      <c r="B116" s="563" t="s">
        <v>42</v>
      </c>
      <c r="C116" s="569" t="s">
        <v>36</v>
      </c>
      <c r="D116" s="568" t="s">
        <v>37</v>
      </c>
      <c r="E116" s="581" t="s">
        <v>465</v>
      </c>
      <c r="F116" s="719" t="s">
        <v>466</v>
      </c>
      <c r="G116" s="563" t="s">
        <v>467</v>
      </c>
      <c r="H116" s="568" t="s">
        <v>468</v>
      </c>
      <c r="I116" s="638" t="s">
        <v>469</v>
      </c>
      <c r="J116" s="568">
        <v>3</v>
      </c>
      <c r="K116" s="568"/>
      <c r="L116" s="568">
        <v>4</v>
      </c>
      <c r="M116" s="568">
        <v>3</v>
      </c>
      <c r="N116" s="579">
        <v>0</v>
      </c>
      <c r="O116" s="579">
        <v>0</v>
      </c>
      <c r="P116" s="579">
        <v>3</v>
      </c>
      <c r="Q116" s="568">
        <f t="shared" si="7"/>
        <v>0</v>
      </c>
      <c r="R116" s="573">
        <v>42121</v>
      </c>
      <c r="S116" s="574">
        <v>42356</v>
      </c>
    </row>
    <row r="117" spans="1:19" ht="18">
      <c r="A117" s="568"/>
      <c r="B117" s="563" t="s">
        <v>42</v>
      </c>
      <c r="C117" s="569" t="s">
        <v>36</v>
      </c>
      <c r="D117" s="568" t="s">
        <v>37</v>
      </c>
      <c r="E117" s="720" t="s">
        <v>470</v>
      </c>
      <c r="F117" s="643" t="s">
        <v>471</v>
      </c>
      <c r="G117" s="644" t="s">
        <v>472</v>
      </c>
      <c r="H117" s="705" t="s">
        <v>473</v>
      </c>
      <c r="I117" s="711" t="s">
        <v>474</v>
      </c>
      <c r="J117" s="662">
        <v>4</v>
      </c>
      <c r="K117" s="568"/>
      <c r="L117" s="568">
        <v>4</v>
      </c>
      <c r="M117" s="568">
        <v>4</v>
      </c>
      <c r="N117" s="579">
        <v>4</v>
      </c>
      <c r="O117" s="579"/>
      <c r="P117" s="579"/>
      <c r="Q117" s="568">
        <f t="shared" si="7"/>
        <v>0</v>
      </c>
      <c r="R117" s="619" t="s">
        <v>475</v>
      </c>
      <c r="S117" s="616"/>
    </row>
    <row r="118" spans="1:19" ht="18">
      <c r="A118" s="568"/>
      <c r="B118" s="563" t="s">
        <v>42</v>
      </c>
      <c r="C118" s="569" t="s">
        <v>36</v>
      </c>
      <c r="D118" s="568" t="s">
        <v>37</v>
      </c>
      <c r="E118" s="720" t="s">
        <v>476</v>
      </c>
      <c r="F118" s="643" t="s">
        <v>477</v>
      </c>
      <c r="G118" s="643" t="s">
        <v>478</v>
      </c>
      <c r="H118" s="641" t="s">
        <v>479</v>
      </c>
      <c r="I118" s="641" t="s">
        <v>94</v>
      </c>
      <c r="J118" s="662">
        <v>8</v>
      </c>
      <c r="K118" s="568"/>
      <c r="L118" s="568">
        <v>8</v>
      </c>
      <c r="M118" s="568">
        <v>8</v>
      </c>
      <c r="N118" s="579">
        <v>8</v>
      </c>
      <c r="O118" s="579"/>
      <c r="P118" s="579"/>
      <c r="Q118" s="568">
        <f t="shared" si="7"/>
        <v>0</v>
      </c>
      <c r="R118" s="619"/>
      <c r="S118" s="616"/>
    </row>
    <row r="119" spans="1:19" ht="18">
      <c r="A119" s="568"/>
      <c r="B119" s="568" t="s">
        <v>42</v>
      </c>
      <c r="C119" s="569" t="s">
        <v>36</v>
      </c>
      <c r="D119" s="568" t="s">
        <v>37</v>
      </c>
      <c r="E119" s="614" t="s">
        <v>480</v>
      </c>
      <c r="F119" s="563" t="s">
        <v>481</v>
      </c>
      <c r="G119" s="577" t="s">
        <v>482</v>
      </c>
      <c r="H119" s="568" t="s">
        <v>483</v>
      </c>
      <c r="I119" s="601" t="s">
        <v>94</v>
      </c>
      <c r="J119" s="568">
        <v>15</v>
      </c>
      <c r="K119" s="568">
        <v>10</v>
      </c>
      <c r="L119" s="568">
        <v>25</v>
      </c>
      <c r="M119" s="568">
        <v>25</v>
      </c>
      <c r="N119" s="579">
        <v>25</v>
      </c>
      <c r="O119" s="579"/>
      <c r="P119" s="579"/>
      <c r="Q119" s="568">
        <f t="shared" si="7"/>
        <v>0</v>
      </c>
      <c r="R119" s="619"/>
      <c r="S119" s="616"/>
    </row>
    <row r="120" spans="1:19" ht="18">
      <c r="A120" s="568"/>
      <c r="B120" s="563" t="s">
        <v>42</v>
      </c>
      <c r="C120" s="569" t="s">
        <v>36</v>
      </c>
      <c r="D120" s="568" t="s">
        <v>47</v>
      </c>
      <c r="E120" s="614" t="s">
        <v>484</v>
      </c>
      <c r="F120" s="568" t="s">
        <v>485</v>
      </c>
      <c r="G120" s="568" t="s">
        <v>486</v>
      </c>
      <c r="H120" s="568" t="s">
        <v>487</v>
      </c>
      <c r="I120" s="568"/>
      <c r="J120" s="568">
        <v>8</v>
      </c>
      <c r="K120" s="568"/>
      <c r="L120" s="568">
        <v>8</v>
      </c>
      <c r="M120" s="568">
        <v>8</v>
      </c>
      <c r="N120" s="579">
        <v>8</v>
      </c>
      <c r="O120" s="579"/>
      <c r="P120" s="579"/>
      <c r="Q120" s="568">
        <f t="shared" si="7"/>
        <v>0</v>
      </c>
      <c r="R120" s="619"/>
      <c r="S120" s="616"/>
    </row>
    <row r="121" spans="1:19" ht="18">
      <c r="A121" s="568"/>
      <c r="B121" s="563" t="s">
        <v>42</v>
      </c>
      <c r="C121" s="569" t="s">
        <v>36</v>
      </c>
      <c r="D121" s="568" t="s">
        <v>37</v>
      </c>
      <c r="E121" s="614" t="s">
        <v>488</v>
      </c>
      <c r="F121" s="577" t="s">
        <v>489</v>
      </c>
      <c r="G121" s="563" t="s">
        <v>490</v>
      </c>
      <c r="H121" s="568" t="s">
        <v>491</v>
      </c>
      <c r="I121" s="585" t="s">
        <v>492</v>
      </c>
      <c r="J121" s="568">
        <v>4</v>
      </c>
      <c r="K121" s="568"/>
      <c r="L121" s="568">
        <v>4</v>
      </c>
      <c r="M121" s="568">
        <v>4</v>
      </c>
      <c r="N121" s="579">
        <v>4</v>
      </c>
      <c r="O121" s="579"/>
      <c r="P121" s="579"/>
      <c r="Q121" s="568">
        <f t="shared" si="7"/>
        <v>0</v>
      </c>
      <c r="R121" s="619" t="s">
        <v>493</v>
      </c>
      <c r="S121" s="616"/>
    </row>
    <row r="122" spans="1:19" ht="18">
      <c r="A122" s="568"/>
      <c r="B122" s="563" t="s">
        <v>42</v>
      </c>
      <c r="C122" s="569" t="s">
        <v>36</v>
      </c>
      <c r="D122" s="568" t="s">
        <v>37</v>
      </c>
      <c r="E122" s="614" t="s">
        <v>494</v>
      </c>
      <c r="F122" s="568" t="s">
        <v>495</v>
      </c>
      <c r="G122" s="568" t="s">
        <v>496</v>
      </c>
      <c r="H122" s="568" t="s">
        <v>497</v>
      </c>
      <c r="I122" s="602" t="s">
        <v>498</v>
      </c>
      <c r="J122" s="568">
        <v>8</v>
      </c>
      <c r="K122" s="568"/>
      <c r="L122" s="568">
        <v>8</v>
      </c>
      <c r="M122" s="568">
        <v>8</v>
      </c>
      <c r="N122" s="579">
        <v>0</v>
      </c>
      <c r="O122" s="579">
        <v>8</v>
      </c>
      <c r="P122" s="579"/>
      <c r="Q122" s="568">
        <f t="shared" si="7"/>
        <v>0</v>
      </c>
      <c r="R122" s="573">
        <v>42549</v>
      </c>
      <c r="S122" s="616"/>
    </row>
    <row r="123" spans="1:19" ht="18">
      <c r="A123" s="568"/>
      <c r="B123" s="563" t="s">
        <v>42</v>
      </c>
      <c r="C123" s="569" t="s">
        <v>36</v>
      </c>
      <c r="D123" s="568" t="s">
        <v>37</v>
      </c>
      <c r="E123" s="614" t="s">
        <v>499</v>
      </c>
      <c r="F123" s="563" t="s">
        <v>500</v>
      </c>
      <c r="G123" s="568" t="s">
        <v>501</v>
      </c>
      <c r="H123" s="568" t="s">
        <v>502</v>
      </c>
      <c r="I123" s="602" t="s">
        <v>503</v>
      </c>
      <c r="J123" s="568">
        <v>1</v>
      </c>
      <c r="K123" s="568"/>
      <c r="L123" s="568">
        <v>1</v>
      </c>
      <c r="M123" s="568">
        <v>1</v>
      </c>
      <c r="N123" s="579">
        <v>1</v>
      </c>
      <c r="O123" s="579"/>
      <c r="P123" s="579"/>
      <c r="Q123" s="568">
        <f t="shared" si="7"/>
        <v>0</v>
      </c>
      <c r="R123" s="619" t="s">
        <v>504</v>
      </c>
      <c r="S123" s="616"/>
    </row>
    <row r="124" spans="1:19" ht="18">
      <c r="A124" s="568"/>
      <c r="B124" s="563" t="s">
        <v>42</v>
      </c>
      <c r="C124" s="569" t="s">
        <v>36</v>
      </c>
      <c r="D124" s="568" t="s">
        <v>37</v>
      </c>
      <c r="E124" s="614" t="s">
        <v>505</v>
      </c>
      <c r="F124" s="563" t="s">
        <v>506</v>
      </c>
      <c r="G124" s="568"/>
      <c r="H124" s="568" t="s">
        <v>507</v>
      </c>
      <c r="I124" s="568" t="s">
        <v>94</v>
      </c>
      <c r="J124" s="568">
        <f>150*0.6</f>
        <v>90</v>
      </c>
      <c r="K124" s="568">
        <f>150*0.4</f>
        <v>60</v>
      </c>
      <c r="L124" s="568">
        <v>150</v>
      </c>
      <c r="M124" s="568">
        <v>150</v>
      </c>
      <c r="N124" s="579">
        <v>150</v>
      </c>
      <c r="O124" s="579">
        <v>0</v>
      </c>
      <c r="P124" s="579">
        <v>0</v>
      </c>
      <c r="Q124" s="568">
        <f t="shared" si="7"/>
        <v>0</v>
      </c>
      <c r="R124" s="619"/>
      <c r="S124" s="616"/>
    </row>
    <row r="125" spans="1:19" ht="18">
      <c r="A125" s="568" t="s">
        <v>508</v>
      </c>
      <c r="B125" s="563" t="s">
        <v>96</v>
      </c>
      <c r="C125" s="569">
        <v>1</v>
      </c>
      <c r="D125" s="568" t="s">
        <v>47</v>
      </c>
      <c r="E125" s="614" t="s">
        <v>509</v>
      </c>
      <c r="F125" s="563" t="s">
        <v>510</v>
      </c>
      <c r="G125" s="568" t="s">
        <v>511</v>
      </c>
      <c r="H125" s="568" t="s">
        <v>512</v>
      </c>
      <c r="I125" s="568" t="s">
        <v>94</v>
      </c>
      <c r="J125" s="568">
        <v>30</v>
      </c>
      <c r="K125" s="568">
        <v>20</v>
      </c>
      <c r="L125" s="568">
        <v>50</v>
      </c>
      <c r="M125" s="568">
        <v>50</v>
      </c>
      <c r="N125" s="579">
        <v>50</v>
      </c>
      <c r="O125" s="579">
        <v>0</v>
      </c>
      <c r="P125" s="579">
        <v>0</v>
      </c>
      <c r="Q125" s="568">
        <f t="shared" si="7"/>
        <v>0</v>
      </c>
      <c r="R125" s="619"/>
      <c r="S125" s="616"/>
    </row>
    <row r="126" spans="1:19" ht="18">
      <c r="A126" s="568"/>
      <c r="B126" s="563" t="s">
        <v>42</v>
      </c>
      <c r="C126" s="569" t="s">
        <v>36</v>
      </c>
      <c r="D126" s="568" t="s">
        <v>37</v>
      </c>
      <c r="E126" s="581" t="s">
        <v>513</v>
      </c>
      <c r="F126" s="563" t="s">
        <v>514</v>
      </c>
      <c r="G126" s="563" t="s">
        <v>515</v>
      </c>
      <c r="H126" s="568" t="s">
        <v>516</v>
      </c>
      <c r="I126" s="602" t="s">
        <v>517</v>
      </c>
      <c r="J126" s="568">
        <v>1</v>
      </c>
      <c r="K126" s="568"/>
      <c r="L126" s="568">
        <v>1</v>
      </c>
      <c r="M126" s="568">
        <v>1</v>
      </c>
      <c r="N126" s="579">
        <v>1</v>
      </c>
      <c r="O126" s="579"/>
      <c r="P126" s="579"/>
      <c r="Q126" s="568">
        <f t="shared" si="7"/>
        <v>0</v>
      </c>
      <c r="R126" s="619" t="s">
        <v>518</v>
      </c>
      <c r="S126" s="616"/>
    </row>
    <row r="127" spans="1:19" ht="18">
      <c r="A127" s="568"/>
      <c r="B127" s="563" t="s">
        <v>42</v>
      </c>
      <c r="C127" s="569" t="s">
        <v>36</v>
      </c>
      <c r="D127" s="568" t="s">
        <v>47</v>
      </c>
      <c r="E127" s="614" t="s">
        <v>519</v>
      </c>
      <c r="F127" s="563" t="s">
        <v>520</v>
      </c>
      <c r="G127" s="563" t="s">
        <v>521</v>
      </c>
      <c r="H127" s="568" t="s">
        <v>522</v>
      </c>
      <c r="I127" s="602" t="s">
        <v>523</v>
      </c>
      <c r="J127" s="568">
        <v>3</v>
      </c>
      <c r="K127" s="568"/>
      <c r="L127" s="568">
        <v>3</v>
      </c>
      <c r="M127" s="568">
        <v>3</v>
      </c>
      <c r="N127" s="579">
        <v>3</v>
      </c>
      <c r="O127" s="579"/>
      <c r="P127" s="579"/>
      <c r="Q127" s="568">
        <f t="shared" si="7"/>
        <v>0</v>
      </c>
      <c r="R127" s="619" t="s">
        <v>524</v>
      </c>
      <c r="S127" s="616"/>
    </row>
    <row r="128" spans="1:19" ht="18">
      <c r="A128" s="568"/>
      <c r="B128" s="563" t="s">
        <v>42</v>
      </c>
      <c r="C128" s="569" t="s">
        <v>36</v>
      </c>
      <c r="D128" s="568" t="s">
        <v>37</v>
      </c>
      <c r="E128" s="614" t="s">
        <v>525</v>
      </c>
      <c r="F128" s="563" t="s">
        <v>526</v>
      </c>
      <c r="G128" s="563" t="s">
        <v>527</v>
      </c>
      <c r="H128" s="568" t="s">
        <v>528</v>
      </c>
      <c r="I128" s="602" t="s">
        <v>529</v>
      </c>
      <c r="J128" s="568">
        <v>17</v>
      </c>
      <c r="K128" s="568"/>
      <c r="L128" s="568">
        <v>17</v>
      </c>
      <c r="M128" s="568">
        <v>17</v>
      </c>
      <c r="N128" s="579">
        <v>17</v>
      </c>
      <c r="O128" s="579"/>
      <c r="P128" s="579"/>
      <c r="Q128" s="568">
        <f t="shared" si="7"/>
        <v>0</v>
      </c>
      <c r="R128" s="619" t="s">
        <v>530</v>
      </c>
      <c r="S128" s="616"/>
    </row>
    <row r="129" spans="1:19" ht="18">
      <c r="A129" s="650"/>
      <c r="B129" s="563" t="s">
        <v>42</v>
      </c>
      <c r="C129" s="569" t="s">
        <v>36</v>
      </c>
      <c r="D129" s="568" t="s">
        <v>37</v>
      </c>
      <c r="E129" s="614" t="s">
        <v>531</v>
      </c>
      <c r="F129" s="568" t="s">
        <v>532</v>
      </c>
      <c r="G129" s="568" t="s">
        <v>533</v>
      </c>
      <c r="H129" s="568" t="s">
        <v>512</v>
      </c>
      <c r="I129" s="568" t="s">
        <v>94</v>
      </c>
      <c r="J129" s="568">
        <v>18</v>
      </c>
      <c r="K129" s="568"/>
      <c r="L129" s="568">
        <v>18</v>
      </c>
      <c r="M129" s="568">
        <v>18</v>
      </c>
      <c r="N129" s="579">
        <v>18</v>
      </c>
      <c r="O129" s="579"/>
      <c r="P129" s="579"/>
      <c r="Q129" s="568">
        <f t="shared" si="7"/>
        <v>0</v>
      </c>
      <c r="R129" s="619"/>
      <c r="S129" s="616"/>
    </row>
    <row r="130" spans="1:19" ht="18">
      <c r="A130" s="568"/>
      <c r="B130" s="563" t="s">
        <v>42</v>
      </c>
      <c r="C130" s="569" t="s">
        <v>36</v>
      </c>
      <c r="D130" s="568" t="s">
        <v>37</v>
      </c>
      <c r="E130" s="614" t="s">
        <v>534</v>
      </c>
      <c r="F130" s="568" t="s">
        <v>535</v>
      </c>
      <c r="G130" s="568" t="s">
        <v>536</v>
      </c>
      <c r="H130" s="568" t="s">
        <v>537</v>
      </c>
      <c r="I130" s="568" t="s">
        <v>94</v>
      </c>
      <c r="J130" s="568">
        <v>4</v>
      </c>
      <c r="K130" s="568"/>
      <c r="L130" s="568">
        <v>4</v>
      </c>
      <c r="M130" s="568">
        <v>4</v>
      </c>
      <c r="N130" s="579">
        <v>4</v>
      </c>
      <c r="O130" s="579"/>
      <c r="P130" s="579"/>
      <c r="Q130" s="568">
        <f t="shared" si="7"/>
        <v>0</v>
      </c>
      <c r="R130" s="619"/>
      <c r="S130" s="616"/>
    </row>
    <row r="131" spans="1:19" ht="18">
      <c r="A131" s="568"/>
      <c r="B131" s="563" t="s">
        <v>42</v>
      </c>
      <c r="C131" s="569" t="s">
        <v>36</v>
      </c>
      <c r="D131" s="708" t="s">
        <v>37</v>
      </c>
      <c r="E131" s="721" t="s">
        <v>2467</v>
      </c>
      <c r="F131" s="643" t="s">
        <v>2468</v>
      </c>
      <c r="G131" s="643" t="s">
        <v>2469</v>
      </c>
      <c r="H131" s="722" t="s">
        <v>2470</v>
      </c>
      <c r="I131" s="662" t="s">
        <v>94</v>
      </c>
      <c r="J131" s="662">
        <v>9</v>
      </c>
      <c r="K131" s="568"/>
      <c r="L131" s="568">
        <v>9</v>
      </c>
      <c r="M131" s="568">
        <v>9</v>
      </c>
      <c r="N131" s="579">
        <v>9</v>
      </c>
      <c r="O131" s="579"/>
      <c r="P131" s="579"/>
      <c r="Q131" s="568">
        <f>+M131-N131-O131-P131</f>
        <v>0</v>
      </c>
      <c r="R131" s="619"/>
      <c r="S131" s="616"/>
    </row>
    <row r="132" spans="1:19" ht="18">
      <c r="A132" s="568"/>
      <c r="B132" s="563" t="s">
        <v>42</v>
      </c>
      <c r="C132" s="569" t="s">
        <v>36</v>
      </c>
      <c r="D132" s="705" t="s">
        <v>37</v>
      </c>
      <c r="E132" s="723" t="s">
        <v>2471</v>
      </c>
      <c r="F132" s="724" t="s">
        <v>2472</v>
      </c>
      <c r="G132" s="544" t="s">
        <v>2473</v>
      </c>
      <c r="H132" s="722" t="s">
        <v>2474</v>
      </c>
      <c r="I132" s="641" t="s">
        <v>94</v>
      </c>
      <c r="J132" s="662">
        <v>2</v>
      </c>
      <c r="K132" s="568"/>
      <c r="L132" s="568">
        <v>2</v>
      </c>
      <c r="M132" s="568">
        <v>2</v>
      </c>
      <c r="N132" s="579">
        <v>2</v>
      </c>
      <c r="O132" s="579"/>
      <c r="P132" s="579"/>
      <c r="Q132" s="568"/>
      <c r="R132" s="619"/>
      <c r="S132" s="616"/>
    </row>
    <row r="133" spans="1:19" ht="18">
      <c r="A133" s="568"/>
      <c r="B133" s="563" t="s">
        <v>42</v>
      </c>
      <c r="C133" s="725" t="s">
        <v>36</v>
      </c>
      <c r="D133" s="641" t="s">
        <v>37</v>
      </c>
      <c r="E133" s="721" t="s">
        <v>2475</v>
      </c>
      <c r="F133" s="643" t="s">
        <v>2476</v>
      </c>
      <c r="G133" s="643" t="s">
        <v>2477</v>
      </c>
      <c r="H133" s="641" t="s">
        <v>2478</v>
      </c>
      <c r="I133" s="641" t="s">
        <v>94</v>
      </c>
      <c r="J133" s="662">
        <v>4</v>
      </c>
      <c r="K133" s="568"/>
      <c r="L133" s="568">
        <v>4</v>
      </c>
      <c r="M133" s="568">
        <v>4</v>
      </c>
      <c r="N133" s="579">
        <v>4</v>
      </c>
      <c r="O133" s="579"/>
      <c r="P133" s="579"/>
      <c r="Q133" s="568">
        <f>+M133-N133-O133-P133</f>
        <v>0</v>
      </c>
      <c r="R133" s="619"/>
      <c r="S133" s="616"/>
    </row>
    <row r="134" spans="1:19" ht="18">
      <c r="A134" s="568"/>
      <c r="B134" s="563" t="s">
        <v>42</v>
      </c>
      <c r="C134" s="569" t="s">
        <v>36</v>
      </c>
      <c r="D134" s="705" t="s">
        <v>47</v>
      </c>
      <c r="E134" s="721" t="s">
        <v>2492</v>
      </c>
      <c r="F134" s="544" t="s">
        <v>2493</v>
      </c>
      <c r="G134" s="544" t="s">
        <v>2494</v>
      </c>
      <c r="H134" s="641" t="s">
        <v>2495</v>
      </c>
      <c r="I134" s="641" t="s">
        <v>94</v>
      </c>
      <c r="J134" s="662">
        <v>1</v>
      </c>
      <c r="K134" s="568"/>
      <c r="L134" s="568">
        <v>2</v>
      </c>
      <c r="M134" s="568">
        <v>1</v>
      </c>
      <c r="N134" s="579">
        <v>1</v>
      </c>
      <c r="O134" s="579"/>
      <c r="P134" s="579"/>
      <c r="Q134" s="568"/>
      <c r="R134" s="619"/>
      <c r="S134" s="616"/>
    </row>
    <row r="135" spans="1:19" ht="18">
      <c r="A135" s="568"/>
      <c r="B135" s="563" t="s">
        <v>42</v>
      </c>
      <c r="C135" s="569" t="s">
        <v>36</v>
      </c>
      <c r="D135" s="568" t="s">
        <v>37</v>
      </c>
      <c r="E135" s="614" t="s">
        <v>542</v>
      </c>
      <c r="F135" s="568" t="s">
        <v>543</v>
      </c>
      <c r="G135" s="568" t="s">
        <v>544</v>
      </c>
      <c r="H135" s="601" t="s">
        <v>545</v>
      </c>
      <c r="I135" s="641" t="s">
        <v>94</v>
      </c>
      <c r="J135" s="568">
        <v>1</v>
      </c>
      <c r="K135" s="568"/>
      <c r="L135" s="568">
        <v>2</v>
      </c>
      <c r="M135" s="568">
        <v>1</v>
      </c>
      <c r="N135" s="579">
        <v>1</v>
      </c>
      <c r="O135" s="579"/>
      <c r="P135" s="579"/>
      <c r="Q135" s="568"/>
      <c r="R135" s="619"/>
      <c r="S135" s="616"/>
    </row>
    <row r="136" spans="1:19" ht="18">
      <c r="A136" s="568"/>
      <c r="B136" s="563" t="s">
        <v>42</v>
      </c>
      <c r="C136" s="725" t="s">
        <v>36</v>
      </c>
      <c r="D136" s="641" t="s">
        <v>37</v>
      </c>
      <c r="E136" s="721" t="s">
        <v>2487</v>
      </c>
      <c r="F136" s="643" t="s">
        <v>2488</v>
      </c>
      <c r="G136" s="711" t="s">
        <v>2489</v>
      </c>
      <c r="H136" s="641" t="s">
        <v>2490</v>
      </c>
      <c r="I136" s="641" t="s">
        <v>94</v>
      </c>
      <c r="J136" s="662">
        <v>5</v>
      </c>
      <c r="K136" s="568"/>
      <c r="L136" s="568">
        <v>5</v>
      </c>
      <c r="M136" s="568">
        <v>5</v>
      </c>
      <c r="N136" s="579">
        <v>5</v>
      </c>
      <c r="O136" s="579"/>
      <c r="P136" s="579"/>
      <c r="Q136" s="568">
        <f>+M136-N136-O136-P136</f>
        <v>0</v>
      </c>
      <c r="R136" s="619"/>
      <c r="S136" s="616"/>
    </row>
    <row r="137" spans="1:19" ht="18">
      <c r="A137" s="568"/>
      <c r="B137" s="563" t="s">
        <v>42</v>
      </c>
      <c r="C137" s="725" t="s">
        <v>36</v>
      </c>
      <c r="D137" s="641" t="s">
        <v>37</v>
      </c>
      <c r="E137" s="614" t="s">
        <v>2483</v>
      </c>
      <c r="F137" s="544" t="s">
        <v>2484</v>
      </c>
      <c r="G137" s="544" t="s">
        <v>2485</v>
      </c>
      <c r="H137" s="705" t="s">
        <v>2486</v>
      </c>
      <c r="I137" s="641" t="s">
        <v>94</v>
      </c>
      <c r="J137" s="563">
        <v>1</v>
      </c>
      <c r="K137" s="563"/>
      <c r="L137" s="563">
        <v>1</v>
      </c>
      <c r="M137" s="568">
        <v>1</v>
      </c>
      <c r="N137" s="579">
        <v>1</v>
      </c>
      <c r="O137" s="579"/>
      <c r="P137" s="579"/>
      <c r="Q137" s="568">
        <f>+M137-N137-O137-P137</f>
        <v>0</v>
      </c>
      <c r="R137" s="619"/>
      <c r="S137" s="616"/>
    </row>
    <row r="138" spans="1:19" ht="18">
      <c r="A138" s="568"/>
      <c r="B138" s="639" t="s">
        <v>42</v>
      </c>
      <c r="C138" s="726" t="s">
        <v>36</v>
      </c>
      <c r="D138" s="662" t="s">
        <v>47</v>
      </c>
      <c r="E138" s="614" t="s">
        <v>549</v>
      </c>
      <c r="F138" s="568" t="s">
        <v>550</v>
      </c>
      <c r="G138" s="568" t="s">
        <v>551</v>
      </c>
      <c r="H138" s="568" t="s">
        <v>552</v>
      </c>
      <c r="I138" s="641" t="s">
        <v>94</v>
      </c>
      <c r="J138" s="568">
        <v>1</v>
      </c>
      <c r="K138" s="568"/>
      <c r="L138" s="568">
        <v>2</v>
      </c>
      <c r="M138" s="568">
        <v>1</v>
      </c>
      <c r="N138" s="579">
        <v>1</v>
      </c>
      <c r="O138" s="579"/>
      <c r="P138" s="579"/>
      <c r="Q138" s="568">
        <f>+M138-N138-O138-P138</f>
        <v>0</v>
      </c>
      <c r="R138" s="619"/>
      <c r="S138" s="616"/>
    </row>
    <row r="139" spans="1:19" ht="18">
      <c r="A139" s="568"/>
      <c r="B139" s="563" t="s">
        <v>42</v>
      </c>
      <c r="C139" s="569" t="s">
        <v>36</v>
      </c>
      <c r="D139" s="568" t="s">
        <v>37</v>
      </c>
      <c r="E139" s="614" t="s">
        <v>553</v>
      </c>
      <c r="F139" s="568" t="s">
        <v>554</v>
      </c>
      <c r="G139" s="568" t="s">
        <v>555</v>
      </c>
      <c r="H139" s="705" t="s">
        <v>556</v>
      </c>
      <c r="I139" s="641" t="s">
        <v>94</v>
      </c>
      <c r="J139" s="662">
        <v>2</v>
      </c>
      <c r="K139" s="568"/>
      <c r="L139" s="568">
        <v>3</v>
      </c>
      <c r="M139" s="568">
        <v>2</v>
      </c>
      <c r="N139" s="579">
        <v>2</v>
      </c>
      <c r="O139" s="579"/>
      <c r="P139" s="579"/>
      <c r="Q139" s="568">
        <f t="shared" ref="Q139:Q177" si="8">+M139-N139-O139-P139</f>
        <v>0</v>
      </c>
      <c r="R139" s="619"/>
      <c r="S139" s="616"/>
    </row>
    <row r="140" spans="1:19" ht="18">
      <c r="A140" s="568"/>
      <c r="B140" s="563" t="s">
        <v>42</v>
      </c>
      <c r="C140" s="569" t="s">
        <v>36</v>
      </c>
      <c r="D140" s="568" t="s">
        <v>47</v>
      </c>
      <c r="E140" s="614" t="s">
        <v>557</v>
      </c>
      <c r="F140" s="568" t="s">
        <v>558</v>
      </c>
      <c r="G140" s="568" t="s">
        <v>559</v>
      </c>
      <c r="H140" s="568" t="s">
        <v>560</v>
      </c>
      <c r="I140" s="641" t="s">
        <v>94</v>
      </c>
      <c r="J140" s="568">
        <v>2</v>
      </c>
      <c r="K140" s="568"/>
      <c r="L140" s="568">
        <v>2</v>
      </c>
      <c r="M140" s="568">
        <v>2</v>
      </c>
      <c r="N140" s="579">
        <v>2</v>
      </c>
      <c r="O140" s="579"/>
      <c r="P140" s="579"/>
      <c r="Q140" s="568">
        <f t="shared" si="8"/>
        <v>0</v>
      </c>
      <c r="R140" s="619"/>
      <c r="S140" s="616"/>
    </row>
    <row r="141" spans="1:19" ht="18">
      <c r="A141" s="568"/>
      <c r="B141" s="563" t="s">
        <v>42</v>
      </c>
      <c r="C141" s="725" t="s">
        <v>36</v>
      </c>
      <c r="D141" s="641" t="s">
        <v>37</v>
      </c>
      <c r="E141" s="727" t="s">
        <v>2479</v>
      </c>
      <c r="F141" s="722" t="s">
        <v>2501</v>
      </c>
      <c r="G141" s="722" t="s">
        <v>2502</v>
      </c>
      <c r="H141" s="722" t="s">
        <v>2503</v>
      </c>
      <c r="I141" s="641" t="s">
        <v>94</v>
      </c>
      <c r="J141" s="568">
        <v>2</v>
      </c>
      <c r="K141" s="568"/>
      <c r="L141" s="568">
        <v>3</v>
      </c>
      <c r="M141" s="568">
        <v>2</v>
      </c>
      <c r="N141" s="579">
        <v>2</v>
      </c>
      <c r="O141" s="579"/>
      <c r="P141" s="579"/>
      <c r="Q141" s="568"/>
      <c r="R141" s="619"/>
      <c r="S141" s="616"/>
    </row>
    <row r="142" spans="1:19" ht="18">
      <c r="A142" s="568"/>
      <c r="B142" s="563" t="s">
        <v>42</v>
      </c>
      <c r="C142" s="725" t="s">
        <v>36</v>
      </c>
      <c r="D142" s="641" t="s">
        <v>47</v>
      </c>
      <c r="E142" s="721" t="s">
        <v>2497</v>
      </c>
      <c r="F142" s="643" t="s">
        <v>2498</v>
      </c>
      <c r="G142" s="643" t="s">
        <v>2499</v>
      </c>
      <c r="H142" s="641" t="s">
        <v>2500</v>
      </c>
      <c r="I142" s="641"/>
      <c r="J142" s="568"/>
      <c r="K142" s="568"/>
      <c r="L142" s="568"/>
      <c r="M142" s="568"/>
      <c r="N142" s="579"/>
      <c r="O142" s="579"/>
      <c r="P142" s="579"/>
      <c r="Q142" s="568"/>
      <c r="R142" s="619"/>
      <c r="S142" s="616"/>
    </row>
    <row r="143" spans="1:19" ht="18">
      <c r="A143" s="568"/>
      <c r="B143" s="563" t="s">
        <v>42</v>
      </c>
      <c r="C143" s="569" t="s">
        <v>36</v>
      </c>
      <c r="D143" s="637" t="s">
        <v>37</v>
      </c>
      <c r="E143" s="728" t="s">
        <v>561</v>
      </c>
      <c r="F143" s="568" t="s">
        <v>562</v>
      </c>
      <c r="G143" s="568" t="s">
        <v>563</v>
      </c>
      <c r="H143" s="634" t="s">
        <v>564</v>
      </c>
      <c r="I143" s="641" t="s">
        <v>94</v>
      </c>
      <c r="J143" s="568">
        <v>2</v>
      </c>
      <c r="K143" s="568"/>
      <c r="L143" s="568">
        <v>2</v>
      </c>
      <c r="M143" s="568">
        <v>2</v>
      </c>
      <c r="N143" s="579">
        <v>2</v>
      </c>
      <c r="O143" s="579"/>
      <c r="P143" s="579"/>
      <c r="Q143" s="568">
        <f t="shared" si="8"/>
        <v>0</v>
      </c>
      <c r="R143" s="619"/>
      <c r="S143" s="616"/>
    </row>
    <row r="144" spans="1:19" ht="18">
      <c r="A144" s="568"/>
      <c r="B144" s="563" t="s">
        <v>42</v>
      </c>
      <c r="C144" s="725" t="s">
        <v>36</v>
      </c>
      <c r="D144" s="641" t="s">
        <v>37</v>
      </c>
      <c r="E144" s="721" t="s">
        <v>565</v>
      </c>
      <c r="F144" s="601" t="s">
        <v>566</v>
      </c>
      <c r="G144" s="568" t="s">
        <v>567</v>
      </c>
      <c r="H144" s="568" t="s">
        <v>568</v>
      </c>
      <c r="I144" s="641" t="s">
        <v>94</v>
      </c>
      <c r="J144" s="568">
        <v>4</v>
      </c>
      <c r="K144" s="568"/>
      <c r="L144" s="568">
        <v>4</v>
      </c>
      <c r="M144" s="568">
        <v>4</v>
      </c>
      <c r="N144" s="579">
        <v>4</v>
      </c>
      <c r="O144" s="579"/>
      <c r="P144" s="579"/>
      <c r="Q144" s="568">
        <f t="shared" si="8"/>
        <v>0</v>
      </c>
      <c r="R144" s="619"/>
      <c r="S144" s="616"/>
    </row>
    <row r="145" spans="1:19" ht="18">
      <c r="A145" s="568"/>
      <c r="B145" s="563" t="s">
        <v>42</v>
      </c>
      <c r="C145" s="569" t="s">
        <v>36</v>
      </c>
      <c r="D145" s="705" t="s">
        <v>47</v>
      </c>
      <c r="E145" s="614" t="s">
        <v>2504</v>
      </c>
      <c r="F145" s="544" t="s">
        <v>2505</v>
      </c>
      <c r="G145" s="544" t="s">
        <v>2506</v>
      </c>
      <c r="H145" s="568" t="s">
        <v>2507</v>
      </c>
      <c r="I145" s="662"/>
      <c r="J145" s="568">
        <v>2</v>
      </c>
      <c r="K145" s="568"/>
      <c r="L145" s="568">
        <v>2</v>
      </c>
      <c r="M145" s="568">
        <v>2</v>
      </c>
      <c r="N145" s="579">
        <v>2</v>
      </c>
      <c r="O145" s="579"/>
      <c r="P145" s="579"/>
      <c r="Q145" s="568">
        <f t="shared" si="8"/>
        <v>0</v>
      </c>
      <c r="R145" s="729"/>
      <c r="S145" s="730"/>
    </row>
    <row r="146" spans="1:19" ht="18">
      <c r="A146" s="568"/>
      <c r="B146" s="568" t="s">
        <v>35</v>
      </c>
      <c r="C146" s="569" t="s">
        <v>36</v>
      </c>
      <c r="D146" s="568" t="s">
        <v>37</v>
      </c>
      <c r="E146" s="581" t="s">
        <v>573</v>
      </c>
      <c r="F146" s="563" t="s">
        <v>574</v>
      </c>
      <c r="G146" s="577"/>
      <c r="H146" s="563"/>
      <c r="I146" s="581" t="s">
        <v>573</v>
      </c>
      <c r="J146" s="563">
        <v>1</v>
      </c>
      <c r="K146" s="563"/>
      <c r="L146" s="563">
        <v>1</v>
      </c>
      <c r="M146" s="563">
        <v>1</v>
      </c>
      <c r="N146" s="579">
        <v>0</v>
      </c>
      <c r="O146" s="579">
        <v>0</v>
      </c>
      <c r="P146" s="579">
        <v>1</v>
      </c>
      <c r="Q146" s="568">
        <f t="shared" si="8"/>
        <v>0</v>
      </c>
      <c r="R146" s="619"/>
      <c r="S146" s="574">
        <v>42040</v>
      </c>
    </row>
    <row r="147" spans="1:19" ht="18">
      <c r="A147" s="568"/>
      <c r="B147" s="568" t="s">
        <v>35</v>
      </c>
      <c r="C147" s="569" t="s">
        <v>36</v>
      </c>
      <c r="D147" s="568" t="s">
        <v>352</v>
      </c>
      <c r="E147" s="602" t="s">
        <v>575</v>
      </c>
      <c r="F147" s="563" t="s">
        <v>576</v>
      </c>
      <c r="G147" s="563" t="s">
        <v>577</v>
      </c>
      <c r="H147" s="563"/>
      <c r="I147" s="581" t="s">
        <v>573</v>
      </c>
      <c r="J147" s="563">
        <v>1</v>
      </c>
      <c r="K147" s="563"/>
      <c r="L147" s="563">
        <v>1</v>
      </c>
      <c r="M147" s="563">
        <v>1</v>
      </c>
      <c r="N147" s="579">
        <v>0</v>
      </c>
      <c r="O147" s="579">
        <v>0</v>
      </c>
      <c r="P147" s="579">
        <v>1</v>
      </c>
      <c r="Q147" s="568">
        <f t="shared" si="8"/>
        <v>0</v>
      </c>
      <c r="R147" s="573">
        <v>38959</v>
      </c>
      <c r="S147" s="574">
        <v>42430</v>
      </c>
    </row>
    <row r="148" spans="1:19" ht="18">
      <c r="A148" s="568"/>
      <c r="B148" s="563" t="s">
        <v>35</v>
      </c>
      <c r="C148" s="569" t="s">
        <v>36</v>
      </c>
      <c r="D148" s="568" t="s">
        <v>37</v>
      </c>
      <c r="E148" s="584" t="s">
        <v>578</v>
      </c>
      <c r="F148" s="576" t="s">
        <v>579</v>
      </c>
      <c r="G148" s="576"/>
      <c r="H148" s="568"/>
      <c r="I148" s="584" t="s">
        <v>578</v>
      </c>
      <c r="J148" s="603">
        <v>1</v>
      </c>
      <c r="K148" s="603"/>
      <c r="L148" s="578">
        <v>1</v>
      </c>
      <c r="M148" s="578">
        <v>1</v>
      </c>
      <c r="N148" s="579">
        <v>0</v>
      </c>
      <c r="O148" s="579">
        <v>0</v>
      </c>
      <c r="P148" s="579">
        <v>1</v>
      </c>
      <c r="Q148" s="568">
        <f t="shared" si="8"/>
        <v>0</v>
      </c>
      <c r="R148" s="573">
        <v>40731</v>
      </c>
      <c r="S148" s="574">
        <v>40980</v>
      </c>
    </row>
    <row r="149" spans="1:19" ht="18">
      <c r="A149" s="568"/>
      <c r="B149" s="568" t="s">
        <v>35</v>
      </c>
      <c r="C149" s="569" t="s">
        <v>36</v>
      </c>
      <c r="D149" s="568" t="s">
        <v>37</v>
      </c>
      <c r="E149" s="581" t="s">
        <v>580</v>
      </c>
      <c r="F149" s="576" t="s">
        <v>581</v>
      </c>
      <c r="G149" s="576"/>
      <c r="H149" s="563"/>
      <c r="I149" s="563" t="s">
        <v>580</v>
      </c>
      <c r="J149" s="563">
        <v>3</v>
      </c>
      <c r="K149" s="563"/>
      <c r="L149" s="578">
        <v>3</v>
      </c>
      <c r="M149" s="578">
        <v>3</v>
      </c>
      <c r="N149" s="580">
        <v>0</v>
      </c>
      <c r="O149" s="580">
        <v>0</v>
      </c>
      <c r="P149" s="580">
        <v>3</v>
      </c>
      <c r="Q149" s="568">
        <f t="shared" si="8"/>
        <v>0</v>
      </c>
      <c r="R149" s="573">
        <v>40766</v>
      </c>
      <c r="S149" s="574">
        <v>41299</v>
      </c>
    </row>
    <row r="150" spans="1:19" ht="18">
      <c r="A150" s="568"/>
      <c r="B150" s="568" t="s">
        <v>35</v>
      </c>
      <c r="C150" s="569" t="s">
        <v>36</v>
      </c>
      <c r="D150" s="568" t="s">
        <v>37</v>
      </c>
      <c r="E150" s="685" t="s">
        <v>582</v>
      </c>
      <c r="F150" s="563" t="s">
        <v>583</v>
      </c>
      <c r="G150" s="568" t="s">
        <v>584</v>
      </c>
      <c r="H150" s="568"/>
      <c r="I150" s="731" t="s">
        <v>582</v>
      </c>
      <c r="J150" s="563">
        <v>1</v>
      </c>
      <c r="K150" s="563"/>
      <c r="L150" s="658">
        <v>1</v>
      </c>
      <c r="M150" s="658">
        <v>1</v>
      </c>
      <c r="N150" s="580">
        <v>0</v>
      </c>
      <c r="O150" s="580">
        <v>0</v>
      </c>
      <c r="P150" s="579">
        <v>1</v>
      </c>
      <c r="Q150" s="568">
        <f t="shared" si="8"/>
        <v>0</v>
      </c>
      <c r="R150" s="573">
        <v>40816</v>
      </c>
      <c r="S150" s="574">
        <v>41334</v>
      </c>
    </row>
    <row r="151" spans="1:19" ht="18">
      <c r="A151" s="568"/>
      <c r="B151" s="568" t="s">
        <v>35</v>
      </c>
      <c r="C151" s="569" t="s">
        <v>36</v>
      </c>
      <c r="D151" s="568" t="s">
        <v>37</v>
      </c>
      <c r="E151" s="584" t="s">
        <v>585</v>
      </c>
      <c r="F151" s="576" t="s">
        <v>586</v>
      </c>
      <c r="G151" s="571"/>
      <c r="H151" s="595"/>
      <c r="I151" s="584" t="s">
        <v>585</v>
      </c>
      <c r="J151" s="583">
        <v>1</v>
      </c>
      <c r="K151" s="583"/>
      <c r="L151" s="570">
        <v>1</v>
      </c>
      <c r="M151" s="570">
        <v>1</v>
      </c>
      <c r="N151" s="572">
        <v>0</v>
      </c>
      <c r="O151" s="572">
        <v>0</v>
      </c>
      <c r="P151" s="572">
        <v>1</v>
      </c>
      <c r="Q151" s="568">
        <f t="shared" si="8"/>
        <v>0</v>
      </c>
      <c r="R151" s="573">
        <v>41589</v>
      </c>
      <c r="S151" s="574">
        <v>41596</v>
      </c>
    </row>
    <row r="152" spans="1:19" ht="18">
      <c r="A152" s="568"/>
      <c r="B152" s="568" t="s">
        <v>35</v>
      </c>
      <c r="C152" s="569" t="s">
        <v>36</v>
      </c>
      <c r="D152" s="568" t="s">
        <v>37</v>
      </c>
      <c r="E152" s="581" t="s">
        <v>587</v>
      </c>
      <c r="F152" s="563" t="s">
        <v>588</v>
      </c>
      <c r="G152" s="568"/>
      <c r="H152" s="568"/>
      <c r="I152" s="614" t="s">
        <v>587</v>
      </c>
      <c r="J152" s="563">
        <v>1</v>
      </c>
      <c r="K152" s="563"/>
      <c r="L152" s="663">
        <v>1</v>
      </c>
      <c r="M152" s="663">
        <v>1</v>
      </c>
      <c r="N152" s="572">
        <v>0</v>
      </c>
      <c r="O152" s="732">
        <v>0</v>
      </c>
      <c r="P152" s="572">
        <v>1</v>
      </c>
      <c r="Q152" s="568">
        <f t="shared" si="8"/>
        <v>0</v>
      </c>
      <c r="R152" s="573">
        <v>41715</v>
      </c>
      <c r="S152" s="574">
        <v>41949</v>
      </c>
    </row>
    <row r="153" spans="1:19" ht="18">
      <c r="A153" s="568"/>
      <c r="B153" s="568" t="s">
        <v>35</v>
      </c>
      <c r="C153" s="569" t="s">
        <v>36</v>
      </c>
      <c r="D153" s="568" t="s">
        <v>37</v>
      </c>
      <c r="E153" s="584" t="s">
        <v>589</v>
      </c>
      <c r="F153" s="576" t="s">
        <v>590</v>
      </c>
      <c r="G153" s="571"/>
      <c r="H153" s="595"/>
      <c r="I153" s="584" t="s">
        <v>589</v>
      </c>
      <c r="J153" s="583">
        <v>1</v>
      </c>
      <c r="K153" s="583"/>
      <c r="L153" s="570">
        <v>2</v>
      </c>
      <c r="M153" s="570">
        <v>1</v>
      </c>
      <c r="N153" s="572">
        <v>0</v>
      </c>
      <c r="O153" s="572">
        <v>0</v>
      </c>
      <c r="P153" s="572">
        <v>1</v>
      </c>
      <c r="Q153" s="568">
        <f t="shared" si="8"/>
        <v>0</v>
      </c>
      <c r="R153" s="573">
        <v>41726</v>
      </c>
      <c r="S153" s="574">
        <v>42044</v>
      </c>
    </row>
    <row r="154" spans="1:19" ht="18">
      <c r="A154" s="568"/>
      <c r="B154" s="563" t="s">
        <v>35</v>
      </c>
      <c r="C154" s="569" t="s">
        <v>36</v>
      </c>
      <c r="D154" s="568" t="s">
        <v>37</v>
      </c>
      <c r="E154" s="581" t="s">
        <v>591</v>
      </c>
      <c r="F154" s="576" t="s">
        <v>592</v>
      </c>
      <c r="G154" s="576"/>
      <c r="H154" s="576"/>
      <c r="I154" s="733" t="s">
        <v>593</v>
      </c>
      <c r="J154" s="576">
        <v>3</v>
      </c>
      <c r="K154" s="576"/>
      <c r="L154" s="578">
        <v>3</v>
      </c>
      <c r="M154" s="578">
        <v>3</v>
      </c>
      <c r="N154" s="580">
        <v>0</v>
      </c>
      <c r="O154" s="580">
        <v>0</v>
      </c>
      <c r="P154" s="579">
        <v>3</v>
      </c>
      <c r="Q154" s="568">
        <f t="shared" si="8"/>
        <v>0</v>
      </c>
      <c r="R154" s="573">
        <v>41733</v>
      </c>
      <c r="S154" s="574">
        <v>42409</v>
      </c>
    </row>
    <row r="155" spans="1:19" ht="18">
      <c r="A155" s="568"/>
      <c r="B155" s="563" t="s">
        <v>35</v>
      </c>
      <c r="C155" s="569" t="s">
        <v>36</v>
      </c>
      <c r="D155" s="568" t="s">
        <v>37</v>
      </c>
      <c r="E155" s="602" t="s">
        <v>594</v>
      </c>
      <c r="F155" s="563" t="s">
        <v>595</v>
      </c>
      <c r="G155" s="576"/>
      <c r="H155" s="576"/>
      <c r="I155" s="600" t="s">
        <v>594</v>
      </c>
      <c r="J155" s="576">
        <v>2</v>
      </c>
      <c r="K155" s="576"/>
      <c r="L155" s="578">
        <v>2</v>
      </c>
      <c r="M155" s="578">
        <v>2</v>
      </c>
      <c r="N155" s="580">
        <v>0</v>
      </c>
      <c r="O155" s="580">
        <v>0</v>
      </c>
      <c r="P155" s="579">
        <v>2</v>
      </c>
      <c r="Q155" s="568">
        <f t="shared" si="8"/>
        <v>0</v>
      </c>
      <c r="R155" s="573">
        <v>41914</v>
      </c>
      <c r="S155" s="574">
        <v>42114</v>
      </c>
    </row>
    <row r="156" spans="1:19" ht="18">
      <c r="A156" s="568"/>
      <c r="B156" s="563" t="s">
        <v>35</v>
      </c>
      <c r="C156" s="569" t="s">
        <v>36</v>
      </c>
      <c r="D156" s="568" t="s">
        <v>37</v>
      </c>
      <c r="E156" s="571" t="s">
        <v>596</v>
      </c>
      <c r="F156" s="571" t="s">
        <v>597</v>
      </c>
      <c r="G156" s="571"/>
      <c r="H156" s="734"/>
      <c r="I156" s="735" t="s">
        <v>596</v>
      </c>
      <c r="J156" s="571">
        <v>1</v>
      </c>
      <c r="K156" s="571"/>
      <c r="L156" s="570">
        <v>1</v>
      </c>
      <c r="M156" s="570">
        <v>1</v>
      </c>
      <c r="N156" s="572">
        <v>0</v>
      </c>
      <c r="O156" s="572">
        <v>0</v>
      </c>
      <c r="P156" s="572">
        <v>1</v>
      </c>
      <c r="Q156" s="568">
        <f t="shared" si="8"/>
        <v>0</v>
      </c>
      <c r="R156" s="573">
        <v>42243</v>
      </c>
      <c r="S156" s="574">
        <v>42293</v>
      </c>
    </row>
    <row r="157" spans="1:19" ht="18">
      <c r="A157" s="568"/>
      <c r="B157" s="736"/>
      <c r="C157" s="569"/>
      <c r="D157" s="674"/>
      <c r="E157" s="737" t="s">
        <v>569</v>
      </c>
      <c r="F157" s="588" t="s">
        <v>570</v>
      </c>
      <c r="G157" s="588" t="s">
        <v>571</v>
      </c>
      <c r="H157" s="588"/>
      <c r="I157" s="588" t="s">
        <v>572</v>
      </c>
      <c r="J157" s="588"/>
      <c r="K157" s="588"/>
      <c r="L157" s="588"/>
      <c r="M157" s="588"/>
      <c r="N157" s="592"/>
      <c r="O157" s="592">
        <v>0</v>
      </c>
      <c r="P157" s="592">
        <v>0</v>
      </c>
      <c r="Q157" s="588">
        <f>+M157-N157-O157-P157</f>
        <v>0</v>
      </c>
      <c r="R157" s="593">
        <v>34607</v>
      </c>
      <c r="S157" s="594">
        <v>35284</v>
      </c>
    </row>
    <row r="158" spans="1:19" ht="18">
      <c r="A158" s="568"/>
      <c r="B158" s="736" t="s">
        <v>42</v>
      </c>
      <c r="C158" s="624" t="s">
        <v>36</v>
      </c>
      <c r="D158" s="625" t="s">
        <v>352</v>
      </c>
      <c r="E158" s="738" t="s">
        <v>598</v>
      </c>
      <c r="F158" s="610" t="s">
        <v>599</v>
      </c>
      <c r="G158" s="563"/>
      <c r="H158" s="568" t="s">
        <v>600</v>
      </c>
      <c r="I158" s="568" t="s">
        <v>601</v>
      </c>
      <c r="J158" s="563">
        <v>2</v>
      </c>
      <c r="K158" s="563"/>
      <c r="L158" s="602">
        <v>2</v>
      </c>
      <c r="M158" s="602">
        <v>2</v>
      </c>
      <c r="N158" s="579">
        <v>0</v>
      </c>
      <c r="O158" s="579">
        <v>0</v>
      </c>
      <c r="P158" s="579">
        <v>2</v>
      </c>
      <c r="Q158" s="568">
        <f t="shared" si="8"/>
        <v>0</v>
      </c>
      <c r="R158" s="573">
        <v>41227</v>
      </c>
      <c r="S158" s="665">
        <v>41613</v>
      </c>
    </row>
    <row r="159" spans="1:19" ht="18">
      <c r="A159" s="568"/>
      <c r="B159" s="736" t="s">
        <v>63</v>
      </c>
      <c r="C159" s="569" t="s">
        <v>36</v>
      </c>
      <c r="D159" s="568" t="s">
        <v>352</v>
      </c>
      <c r="E159" s="584" t="s">
        <v>602</v>
      </c>
      <c r="F159" s="576" t="s">
        <v>603</v>
      </c>
      <c r="G159" s="577"/>
      <c r="H159" s="563" t="s">
        <v>604</v>
      </c>
      <c r="I159" s="563" t="s">
        <v>605</v>
      </c>
      <c r="J159" s="563">
        <v>3</v>
      </c>
      <c r="K159" s="563"/>
      <c r="L159" s="578">
        <v>3</v>
      </c>
      <c r="M159" s="578">
        <v>3</v>
      </c>
      <c r="N159" s="579">
        <v>2</v>
      </c>
      <c r="O159" s="579">
        <v>0</v>
      </c>
      <c r="P159" s="579">
        <v>1</v>
      </c>
      <c r="Q159" s="568">
        <f t="shared" si="8"/>
        <v>0</v>
      </c>
      <c r="R159" s="573">
        <v>40280</v>
      </c>
      <c r="S159" s="574">
        <v>41312</v>
      </c>
    </row>
    <row r="160" spans="1:19" ht="18">
      <c r="A160" s="568"/>
      <c r="B160" s="736" t="s">
        <v>42</v>
      </c>
      <c r="C160" s="624" t="s">
        <v>36</v>
      </c>
      <c r="D160" s="568" t="s">
        <v>37</v>
      </c>
      <c r="E160" s="584" t="s">
        <v>606</v>
      </c>
      <c r="F160" s="576" t="s">
        <v>607</v>
      </c>
      <c r="G160" s="568"/>
      <c r="H160" s="739"/>
      <c r="I160" s="602" t="s">
        <v>608</v>
      </c>
      <c r="J160" s="568">
        <v>30</v>
      </c>
      <c r="K160" s="568"/>
      <c r="L160" s="578">
        <v>30</v>
      </c>
      <c r="M160" s="578">
        <v>30</v>
      </c>
      <c r="N160" s="580">
        <v>0</v>
      </c>
      <c r="O160" s="580">
        <v>0</v>
      </c>
      <c r="P160" s="580">
        <v>30</v>
      </c>
      <c r="Q160" s="568">
        <f t="shared" si="8"/>
        <v>0</v>
      </c>
      <c r="R160" s="573">
        <v>38800</v>
      </c>
      <c r="S160" s="574">
        <v>42436</v>
      </c>
    </row>
    <row r="161" spans="1:19" ht="18">
      <c r="A161" s="568"/>
      <c r="B161" s="736" t="s">
        <v>42</v>
      </c>
      <c r="C161" s="569" t="s">
        <v>36</v>
      </c>
      <c r="D161" s="568" t="s">
        <v>37</v>
      </c>
      <c r="E161" s="581" t="s">
        <v>609</v>
      </c>
      <c r="F161" s="563" t="s">
        <v>610</v>
      </c>
      <c r="G161" s="563" t="s">
        <v>611</v>
      </c>
      <c r="H161" s="563" t="s">
        <v>612</v>
      </c>
      <c r="I161" s="577" t="s">
        <v>613</v>
      </c>
      <c r="J161" s="563">
        <v>59</v>
      </c>
      <c r="K161" s="563"/>
      <c r="L161" s="578">
        <v>59</v>
      </c>
      <c r="M161" s="563">
        <v>59</v>
      </c>
      <c r="N161" s="580">
        <v>0</v>
      </c>
      <c r="O161" s="579">
        <v>0</v>
      </c>
      <c r="P161" s="580">
        <v>59</v>
      </c>
      <c r="Q161" s="568">
        <f t="shared" si="8"/>
        <v>0</v>
      </c>
      <c r="R161" s="573">
        <v>40435</v>
      </c>
      <c r="S161" s="586">
        <v>41153</v>
      </c>
    </row>
    <row r="162" spans="1:19" ht="18">
      <c r="A162" s="568"/>
      <c r="B162" s="736" t="s">
        <v>63</v>
      </c>
      <c r="C162" s="740"/>
      <c r="D162" s="741"/>
      <c r="E162" s="742" t="s">
        <v>614</v>
      </c>
      <c r="F162" s="576" t="s">
        <v>615</v>
      </c>
      <c r="G162" s="563" t="s">
        <v>611</v>
      </c>
      <c r="H162" s="563" t="s">
        <v>616</v>
      </c>
      <c r="I162" s="576" t="s">
        <v>617</v>
      </c>
      <c r="J162" s="603"/>
      <c r="K162" s="603"/>
      <c r="L162" s="578"/>
      <c r="M162" s="578"/>
      <c r="N162" s="580">
        <v>0</v>
      </c>
      <c r="O162" s="580">
        <v>0</v>
      </c>
      <c r="P162" s="580"/>
      <c r="Q162" s="568">
        <f t="shared" si="8"/>
        <v>0</v>
      </c>
      <c r="R162" s="573"/>
      <c r="S162" s="574"/>
    </row>
    <row r="163" spans="1:19" ht="18">
      <c r="A163" s="568" t="s">
        <v>618</v>
      </c>
      <c r="B163" s="736" t="s">
        <v>63</v>
      </c>
      <c r="C163" s="569" t="s">
        <v>36</v>
      </c>
      <c r="D163" s="568" t="s">
        <v>37</v>
      </c>
      <c r="E163" s="584" t="s">
        <v>614</v>
      </c>
      <c r="F163" s="576" t="s">
        <v>619</v>
      </c>
      <c r="G163" s="563" t="s">
        <v>620</v>
      </c>
      <c r="H163" s="568" t="s">
        <v>621</v>
      </c>
      <c r="I163" s="603" t="s">
        <v>622</v>
      </c>
      <c r="J163" s="603">
        <v>167</v>
      </c>
      <c r="K163" s="603"/>
      <c r="L163" s="578">
        <v>167</v>
      </c>
      <c r="M163" s="578">
        <v>167</v>
      </c>
      <c r="N163" s="580">
        <v>0</v>
      </c>
      <c r="O163" s="580">
        <v>0</v>
      </c>
      <c r="P163" s="580">
        <v>167</v>
      </c>
      <c r="Q163" s="568">
        <f t="shared" si="8"/>
        <v>0</v>
      </c>
      <c r="R163" s="573">
        <v>40735</v>
      </c>
      <c r="S163" s="574">
        <v>41151</v>
      </c>
    </row>
    <row r="164" spans="1:19" ht="18">
      <c r="A164" s="568"/>
      <c r="B164" s="736" t="s">
        <v>623</v>
      </c>
      <c r="C164" s="569" t="s">
        <v>36</v>
      </c>
      <c r="D164" s="568" t="s">
        <v>352</v>
      </c>
      <c r="E164" s="584" t="s">
        <v>624</v>
      </c>
      <c r="F164" s="563" t="s">
        <v>625</v>
      </c>
      <c r="G164" s="568" t="s">
        <v>626</v>
      </c>
      <c r="H164" s="568" t="s">
        <v>627</v>
      </c>
      <c r="I164" s="602" t="s">
        <v>628</v>
      </c>
      <c r="J164" s="568">
        <v>1</v>
      </c>
      <c r="K164" s="568"/>
      <c r="L164" s="578">
        <v>1</v>
      </c>
      <c r="M164" s="578">
        <v>1</v>
      </c>
      <c r="N164" s="572">
        <v>0</v>
      </c>
      <c r="O164" s="572">
        <v>1</v>
      </c>
      <c r="P164" s="572">
        <v>0</v>
      </c>
      <c r="Q164" s="568">
        <f t="shared" si="8"/>
        <v>0</v>
      </c>
      <c r="R164" s="573">
        <v>39588</v>
      </c>
      <c r="S164" s="574" t="s">
        <v>629</v>
      </c>
    </row>
    <row r="165" spans="1:19" ht="18">
      <c r="A165" s="568"/>
      <c r="B165" s="736" t="s">
        <v>623</v>
      </c>
      <c r="C165" s="569" t="s">
        <v>36</v>
      </c>
      <c r="D165" s="568" t="s">
        <v>47</v>
      </c>
      <c r="E165" s="584" t="s">
        <v>630</v>
      </c>
      <c r="F165" s="563" t="s">
        <v>631</v>
      </c>
      <c r="G165" s="568"/>
      <c r="H165" s="568" t="s">
        <v>632</v>
      </c>
      <c r="I165" s="602" t="s">
        <v>633</v>
      </c>
      <c r="J165" s="568">
        <v>1</v>
      </c>
      <c r="K165" s="568"/>
      <c r="L165" s="578">
        <v>1</v>
      </c>
      <c r="M165" s="578">
        <v>1</v>
      </c>
      <c r="N165" s="743">
        <v>0</v>
      </c>
      <c r="O165" s="743">
        <v>0</v>
      </c>
      <c r="P165" s="743">
        <v>1</v>
      </c>
      <c r="Q165" s="568">
        <f t="shared" si="8"/>
        <v>0</v>
      </c>
      <c r="R165" s="573">
        <v>39819</v>
      </c>
      <c r="S165" s="574">
        <v>41696</v>
      </c>
    </row>
    <row r="166" spans="1:19" ht="18">
      <c r="A166" s="568"/>
      <c r="B166" s="736" t="s">
        <v>63</v>
      </c>
      <c r="C166" s="569" t="s">
        <v>36</v>
      </c>
      <c r="D166" s="568" t="s">
        <v>37</v>
      </c>
      <c r="E166" s="584" t="s">
        <v>634</v>
      </c>
      <c r="F166" s="576" t="s">
        <v>635</v>
      </c>
      <c r="G166" s="563"/>
      <c r="H166" s="568" t="s">
        <v>636</v>
      </c>
      <c r="I166" s="568" t="s">
        <v>637</v>
      </c>
      <c r="J166" s="563">
        <v>5</v>
      </c>
      <c r="K166" s="563"/>
      <c r="L166" s="578">
        <v>6</v>
      </c>
      <c r="M166" s="578">
        <v>5</v>
      </c>
      <c r="N166" s="744">
        <v>0</v>
      </c>
      <c r="O166" s="579">
        <v>0</v>
      </c>
      <c r="P166" s="579">
        <v>5</v>
      </c>
      <c r="Q166" s="568">
        <f t="shared" si="8"/>
        <v>0</v>
      </c>
      <c r="R166" s="573">
        <v>40932</v>
      </c>
      <c r="S166" s="574">
        <v>41479</v>
      </c>
    </row>
    <row r="167" spans="1:19" ht="18">
      <c r="A167" s="568"/>
      <c r="B167" s="736" t="s">
        <v>63</v>
      </c>
      <c r="C167" s="569" t="s">
        <v>36</v>
      </c>
      <c r="D167" s="568" t="s">
        <v>352</v>
      </c>
      <c r="E167" s="584" t="s">
        <v>638</v>
      </c>
      <c r="F167" s="576" t="s">
        <v>639</v>
      </c>
      <c r="G167" s="563" t="s">
        <v>640</v>
      </c>
      <c r="H167" s="568" t="s">
        <v>641</v>
      </c>
      <c r="I167" s="568" t="s">
        <v>642</v>
      </c>
      <c r="J167" s="563">
        <v>1</v>
      </c>
      <c r="K167" s="563"/>
      <c r="L167" s="578">
        <v>1</v>
      </c>
      <c r="M167" s="578">
        <v>1</v>
      </c>
      <c r="N167" s="579">
        <v>0</v>
      </c>
      <c r="O167" s="579">
        <v>1</v>
      </c>
      <c r="P167" s="579">
        <v>0</v>
      </c>
      <c r="Q167" s="568">
        <f t="shared" si="8"/>
        <v>0</v>
      </c>
      <c r="R167" s="573">
        <v>40471</v>
      </c>
      <c r="S167" s="616"/>
    </row>
    <row r="168" spans="1:19" ht="18">
      <c r="A168" s="568"/>
      <c r="B168" s="736" t="s">
        <v>623</v>
      </c>
      <c r="C168" s="569" t="s">
        <v>36</v>
      </c>
      <c r="D168" s="568" t="s">
        <v>37</v>
      </c>
      <c r="E168" s="584" t="s">
        <v>643</v>
      </c>
      <c r="F168" s="571" t="s">
        <v>644</v>
      </c>
      <c r="G168" s="563" t="s">
        <v>645</v>
      </c>
      <c r="H168" s="568" t="s">
        <v>646</v>
      </c>
      <c r="I168" s="602" t="s">
        <v>647</v>
      </c>
      <c r="J168" s="563">
        <v>1</v>
      </c>
      <c r="K168" s="563"/>
      <c r="L168" s="570">
        <v>2</v>
      </c>
      <c r="M168" s="570">
        <v>1</v>
      </c>
      <c r="N168" s="572">
        <v>0</v>
      </c>
      <c r="O168" s="572">
        <v>0</v>
      </c>
      <c r="P168" s="572">
        <v>1</v>
      </c>
      <c r="Q168" s="568">
        <f t="shared" si="8"/>
        <v>0</v>
      </c>
      <c r="R168" s="573">
        <v>40219</v>
      </c>
      <c r="S168" s="586">
        <v>41781</v>
      </c>
    </row>
    <row r="169" spans="1:19" ht="18">
      <c r="A169" s="568"/>
      <c r="B169" s="736" t="s">
        <v>63</v>
      </c>
      <c r="C169" s="569" t="s">
        <v>36</v>
      </c>
      <c r="D169" s="568" t="s">
        <v>37</v>
      </c>
      <c r="E169" s="584" t="s">
        <v>648</v>
      </c>
      <c r="F169" s="576" t="s">
        <v>649</v>
      </c>
      <c r="G169" s="563"/>
      <c r="H169" s="568" t="s">
        <v>650</v>
      </c>
      <c r="I169" s="568" t="s">
        <v>637</v>
      </c>
      <c r="J169" s="563">
        <v>2</v>
      </c>
      <c r="K169" s="563"/>
      <c r="L169" s="578">
        <v>2</v>
      </c>
      <c r="M169" s="578">
        <v>2</v>
      </c>
      <c r="N169" s="579">
        <v>0</v>
      </c>
      <c r="O169" s="579">
        <v>0</v>
      </c>
      <c r="P169" s="579">
        <v>2</v>
      </c>
      <c r="Q169" s="568">
        <f t="shared" si="8"/>
        <v>0</v>
      </c>
      <c r="R169" s="573">
        <v>41242</v>
      </c>
      <c r="S169" s="574">
        <v>41614</v>
      </c>
    </row>
    <row r="170" spans="1:19" ht="18">
      <c r="A170" s="568"/>
      <c r="B170" s="736" t="s">
        <v>623</v>
      </c>
      <c r="C170" s="569" t="s">
        <v>36</v>
      </c>
      <c r="D170" s="568" t="s">
        <v>37</v>
      </c>
      <c r="E170" s="745" t="s">
        <v>651</v>
      </c>
      <c r="F170" s="563" t="s">
        <v>652</v>
      </c>
      <c r="G170" s="568"/>
      <c r="H170" s="568" t="s">
        <v>653</v>
      </c>
      <c r="I170" s="745" t="s">
        <v>654</v>
      </c>
      <c r="J170" s="563">
        <v>1</v>
      </c>
      <c r="K170" s="563"/>
      <c r="L170" s="563">
        <v>1</v>
      </c>
      <c r="M170" s="563">
        <v>1</v>
      </c>
      <c r="N170" s="579">
        <v>0</v>
      </c>
      <c r="O170" s="579">
        <v>0</v>
      </c>
      <c r="P170" s="579">
        <v>1</v>
      </c>
      <c r="Q170" s="568">
        <f t="shared" si="8"/>
        <v>0</v>
      </c>
      <c r="R170" s="573">
        <v>40599</v>
      </c>
      <c r="S170" s="574">
        <v>40952</v>
      </c>
    </row>
    <row r="171" spans="1:19" ht="18">
      <c r="A171" s="568"/>
      <c r="B171" s="736" t="s">
        <v>623</v>
      </c>
      <c r="C171" s="569" t="s">
        <v>36</v>
      </c>
      <c r="D171" s="568" t="s">
        <v>37</v>
      </c>
      <c r="E171" s="584" t="s">
        <v>655</v>
      </c>
      <c r="F171" s="576" t="s">
        <v>656</v>
      </c>
      <c r="G171" s="568"/>
      <c r="H171" s="739" t="s">
        <v>657</v>
      </c>
      <c r="I171" s="602" t="s">
        <v>658</v>
      </c>
      <c r="J171" s="568">
        <v>1</v>
      </c>
      <c r="K171" s="568"/>
      <c r="L171" s="578">
        <v>1</v>
      </c>
      <c r="M171" s="578">
        <v>1</v>
      </c>
      <c r="N171" s="579">
        <v>0</v>
      </c>
      <c r="O171" s="579">
        <v>0</v>
      </c>
      <c r="P171" s="579">
        <v>1</v>
      </c>
      <c r="Q171" s="568">
        <f t="shared" si="8"/>
        <v>0</v>
      </c>
      <c r="R171" s="573">
        <v>40834</v>
      </c>
      <c r="S171" s="574">
        <v>41338</v>
      </c>
    </row>
    <row r="172" spans="1:19" ht="18">
      <c r="A172" s="568"/>
      <c r="B172" s="736" t="s">
        <v>35</v>
      </c>
      <c r="C172" s="569" t="s">
        <v>36</v>
      </c>
      <c r="D172" s="568" t="s">
        <v>37</v>
      </c>
      <c r="E172" s="584" t="s">
        <v>659</v>
      </c>
      <c r="F172" s="576" t="s">
        <v>660</v>
      </c>
      <c r="G172" s="576"/>
      <c r="H172" s="568" t="s">
        <v>661</v>
      </c>
      <c r="I172" s="584" t="s">
        <v>662</v>
      </c>
      <c r="J172" s="603">
        <v>1</v>
      </c>
      <c r="K172" s="604"/>
      <c r="L172" s="578">
        <v>1</v>
      </c>
      <c r="M172" s="578">
        <v>1</v>
      </c>
      <c r="N172" s="579">
        <v>0</v>
      </c>
      <c r="O172" s="579">
        <v>0</v>
      </c>
      <c r="P172" s="579">
        <v>1</v>
      </c>
      <c r="Q172" s="568">
        <f t="shared" si="8"/>
        <v>0</v>
      </c>
      <c r="R172" s="573">
        <v>40135</v>
      </c>
      <c r="S172" s="574">
        <v>40676</v>
      </c>
    </row>
    <row r="173" spans="1:19" ht="18">
      <c r="A173" s="568"/>
      <c r="B173" s="736" t="s">
        <v>63</v>
      </c>
      <c r="C173" s="569" t="s">
        <v>36</v>
      </c>
      <c r="D173" s="568" t="s">
        <v>37</v>
      </c>
      <c r="E173" s="584" t="s">
        <v>663</v>
      </c>
      <c r="F173" s="576" t="s">
        <v>664</v>
      </c>
      <c r="G173" s="563"/>
      <c r="H173" s="568" t="s">
        <v>665</v>
      </c>
      <c r="I173" s="568" t="s">
        <v>666</v>
      </c>
      <c r="J173" s="563">
        <v>1</v>
      </c>
      <c r="K173" s="563"/>
      <c r="L173" s="578">
        <v>1</v>
      </c>
      <c r="M173" s="578">
        <v>1</v>
      </c>
      <c r="N173" s="579">
        <v>0</v>
      </c>
      <c r="O173" s="579">
        <v>0</v>
      </c>
      <c r="P173" s="579">
        <v>1</v>
      </c>
      <c r="Q173" s="568">
        <f t="shared" si="8"/>
        <v>0</v>
      </c>
      <c r="R173" s="573">
        <v>40499</v>
      </c>
      <c r="S173" s="574">
        <v>40634</v>
      </c>
    </row>
    <row r="174" spans="1:19" ht="18">
      <c r="A174" s="568"/>
      <c r="B174" s="736" t="s">
        <v>623</v>
      </c>
      <c r="C174" s="569" t="s">
        <v>36</v>
      </c>
      <c r="D174" s="568" t="s">
        <v>37</v>
      </c>
      <c r="E174" s="584" t="s">
        <v>667</v>
      </c>
      <c r="F174" s="576" t="s">
        <v>668</v>
      </c>
      <c r="G174" s="563" t="s">
        <v>669</v>
      </c>
      <c r="H174" s="568" t="s">
        <v>670</v>
      </c>
      <c r="I174" s="602" t="s">
        <v>671</v>
      </c>
      <c r="J174" s="563">
        <v>1</v>
      </c>
      <c r="K174" s="563"/>
      <c r="L174" s="578">
        <v>1</v>
      </c>
      <c r="M174" s="578">
        <v>1</v>
      </c>
      <c r="N174" s="579">
        <v>0</v>
      </c>
      <c r="O174" s="579">
        <v>0</v>
      </c>
      <c r="P174" s="579">
        <v>1</v>
      </c>
      <c r="Q174" s="568">
        <f t="shared" si="8"/>
        <v>0</v>
      </c>
      <c r="R174" s="573">
        <v>40368</v>
      </c>
      <c r="S174" s="574">
        <v>42508</v>
      </c>
    </row>
    <row r="175" spans="1:19" ht="18">
      <c r="A175" s="568"/>
      <c r="B175" s="736" t="s">
        <v>63</v>
      </c>
      <c r="C175" s="569" t="s">
        <v>36</v>
      </c>
      <c r="D175" s="568" t="s">
        <v>37</v>
      </c>
      <c r="E175" s="584" t="s">
        <v>672</v>
      </c>
      <c r="F175" s="576" t="s">
        <v>673</v>
      </c>
      <c r="G175" s="563"/>
      <c r="H175" s="568" t="s">
        <v>674</v>
      </c>
      <c r="I175" s="610" t="s">
        <v>675</v>
      </c>
      <c r="J175" s="563">
        <v>2</v>
      </c>
      <c r="K175" s="563"/>
      <c r="L175" s="578">
        <v>2</v>
      </c>
      <c r="M175" s="578">
        <v>2</v>
      </c>
      <c r="N175" s="579">
        <v>1</v>
      </c>
      <c r="O175" s="579">
        <v>0</v>
      </c>
      <c r="P175" s="579">
        <v>1</v>
      </c>
      <c r="Q175" s="568">
        <f t="shared" si="8"/>
        <v>0</v>
      </c>
      <c r="R175" s="573">
        <v>39542</v>
      </c>
      <c r="S175" s="574">
        <v>40683</v>
      </c>
    </row>
    <row r="176" spans="1:19" ht="18">
      <c r="A176" s="568"/>
      <c r="B176" s="736" t="s">
        <v>63</v>
      </c>
      <c r="C176" s="569" t="s">
        <v>36</v>
      </c>
      <c r="D176" s="568" t="s">
        <v>37</v>
      </c>
      <c r="E176" s="584" t="s">
        <v>676</v>
      </c>
      <c r="F176" s="576" t="s">
        <v>677</v>
      </c>
      <c r="G176" s="563"/>
      <c r="H176" s="601" t="s">
        <v>678</v>
      </c>
      <c r="I176" s="563" t="s">
        <v>679</v>
      </c>
      <c r="J176" s="563">
        <v>2</v>
      </c>
      <c r="K176" s="563"/>
      <c r="L176" s="578">
        <v>3</v>
      </c>
      <c r="M176" s="578">
        <v>2</v>
      </c>
      <c r="N176" s="579">
        <v>0</v>
      </c>
      <c r="O176" s="579">
        <v>0</v>
      </c>
      <c r="P176" s="580">
        <v>2</v>
      </c>
      <c r="Q176" s="568">
        <f t="shared" si="8"/>
        <v>0</v>
      </c>
      <c r="R176" s="573">
        <v>41347</v>
      </c>
      <c r="S176" s="616" t="s">
        <v>680</v>
      </c>
    </row>
    <row r="177" spans="1:19" ht="18">
      <c r="A177" s="568"/>
      <c r="B177" s="736" t="s">
        <v>623</v>
      </c>
      <c r="C177" s="569" t="s">
        <v>36</v>
      </c>
      <c r="D177" s="568" t="s">
        <v>37</v>
      </c>
      <c r="E177" s="584" t="s">
        <v>681</v>
      </c>
      <c r="F177" s="563" t="s">
        <v>682</v>
      </c>
      <c r="G177" s="563" t="s">
        <v>683</v>
      </c>
      <c r="H177" s="568" t="s">
        <v>684</v>
      </c>
      <c r="I177" s="610" t="s">
        <v>685</v>
      </c>
      <c r="J177" s="563">
        <v>1</v>
      </c>
      <c r="K177" s="563"/>
      <c r="L177" s="578">
        <v>2</v>
      </c>
      <c r="M177" s="578">
        <v>1</v>
      </c>
      <c r="N177" s="579">
        <v>0</v>
      </c>
      <c r="O177" s="579">
        <v>0</v>
      </c>
      <c r="P177" s="580">
        <v>1</v>
      </c>
      <c r="Q177" s="568">
        <f t="shared" si="8"/>
        <v>0</v>
      </c>
      <c r="R177" s="573">
        <v>40756</v>
      </c>
      <c r="S177" s="574">
        <v>41325</v>
      </c>
    </row>
    <row r="178" spans="1:19" ht="18">
      <c r="A178" s="568"/>
      <c r="B178" s="736" t="s">
        <v>63</v>
      </c>
      <c r="C178" s="596"/>
      <c r="D178" s="596"/>
      <c r="E178" s="597" t="s">
        <v>686</v>
      </c>
      <c r="F178" s="598" t="s">
        <v>687</v>
      </c>
      <c r="G178" s="596"/>
      <c r="H178" s="596" t="s">
        <v>74</v>
      </c>
      <c r="I178" s="596"/>
      <c r="J178" s="596"/>
      <c r="K178" s="596"/>
      <c r="L178" s="599"/>
      <c r="M178" s="599"/>
      <c r="N178" s="596"/>
      <c r="O178" s="596"/>
      <c r="P178" s="599"/>
      <c r="Q178" s="596"/>
      <c r="R178" s="596"/>
      <c r="S178" s="596"/>
    </row>
    <row r="179" spans="1:19" ht="18">
      <c r="A179" s="568"/>
      <c r="B179" s="736" t="s">
        <v>42</v>
      </c>
      <c r="C179" s="569" t="s">
        <v>36</v>
      </c>
      <c r="D179" s="568" t="s">
        <v>352</v>
      </c>
      <c r="E179" s="581" t="s">
        <v>688</v>
      </c>
      <c r="F179" s="563" t="s">
        <v>689</v>
      </c>
      <c r="G179" s="563" t="s">
        <v>690</v>
      </c>
      <c r="H179" s="576" t="s">
        <v>691</v>
      </c>
      <c r="I179" s="563" t="s">
        <v>692</v>
      </c>
      <c r="J179" s="563">
        <v>1</v>
      </c>
      <c r="K179" s="563"/>
      <c r="L179" s="563">
        <v>1</v>
      </c>
      <c r="M179" s="563">
        <v>1</v>
      </c>
      <c r="N179" s="579">
        <v>0</v>
      </c>
      <c r="O179" s="579">
        <v>0</v>
      </c>
      <c r="P179" s="580">
        <v>1</v>
      </c>
      <c r="Q179" s="568">
        <f>+M179-N179-O179-P179</f>
        <v>0</v>
      </c>
      <c r="R179" s="573">
        <v>40197</v>
      </c>
      <c r="S179" s="574">
        <v>40668</v>
      </c>
    </row>
    <row r="180" spans="1:19" ht="18">
      <c r="A180" s="568"/>
      <c r="B180" s="736" t="s">
        <v>63</v>
      </c>
      <c r="C180" s="569" t="s">
        <v>36</v>
      </c>
      <c r="D180" s="568" t="s">
        <v>47</v>
      </c>
      <c r="E180" s="584" t="s">
        <v>693</v>
      </c>
      <c r="F180" s="576" t="s">
        <v>694</v>
      </c>
      <c r="G180" s="563"/>
      <c r="H180" s="568" t="s">
        <v>695</v>
      </c>
      <c r="I180" s="563" t="s">
        <v>696</v>
      </c>
      <c r="J180" s="563">
        <v>1</v>
      </c>
      <c r="K180" s="563"/>
      <c r="L180" s="578">
        <v>1</v>
      </c>
      <c r="M180" s="578">
        <v>1</v>
      </c>
      <c r="N180" s="580">
        <v>0</v>
      </c>
      <c r="O180" s="580">
        <v>1</v>
      </c>
      <c r="P180" s="580">
        <v>0</v>
      </c>
      <c r="Q180" s="568">
        <f>+M180-N180-O180-P180</f>
        <v>0</v>
      </c>
      <c r="R180" s="573">
        <v>41460</v>
      </c>
      <c r="S180" s="616"/>
    </row>
    <row r="181" spans="1:19" ht="18">
      <c r="A181" s="568"/>
      <c r="B181" s="736" t="s">
        <v>623</v>
      </c>
      <c r="C181" s="746"/>
      <c r="D181" s="747"/>
      <c r="E181" s="748" t="s">
        <v>697</v>
      </c>
      <c r="F181" s="747" t="s">
        <v>698</v>
      </c>
      <c r="G181" s="747"/>
      <c r="H181" s="747" t="s">
        <v>699</v>
      </c>
      <c r="I181" s="747" t="s">
        <v>700</v>
      </c>
      <c r="J181" s="749"/>
      <c r="K181" s="750"/>
      <c r="L181" s="751"/>
      <c r="M181" s="751"/>
      <c r="N181" s="752"/>
      <c r="O181" s="752"/>
      <c r="P181" s="752"/>
      <c r="Q181" s="747"/>
      <c r="R181" s="753"/>
      <c r="S181" s="754"/>
    </row>
    <row r="182" spans="1:19" ht="18">
      <c r="A182" s="568"/>
      <c r="B182" s="736" t="s">
        <v>63</v>
      </c>
      <c r="C182" s="569" t="s">
        <v>36</v>
      </c>
      <c r="D182" s="568" t="s">
        <v>37</v>
      </c>
      <c r="E182" s="584" t="s">
        <v>701</v>
      </c>
      <c r="F182" s="576" t="s">
        <v>702</v>
      </c>
      <c r="G182" s="563" t="s">
        <v>703</v>
      </c>
      <c r="H182" s="568" t="s">
        <v>704</v>
      </c>
      <c r="I182" s="563" t="s">
        <v>705</v>
      </c>
      <c r="J182" s="563">
        <v>2</v>
      </c>
      <c r="K182" s="563"/>
      <c r="L182" s="578">
        <v>2</v>
      </c>
      <c r="M182" s="578">
        <v>2</v>
      </c>
      <c r="N182" s="579">
        <v>0</v>
      </c>
      <c r="O182" s="579">
        <v>0</v>
      </c>
      <c r="P182" s="580">
        <v>2</v>
      </c>
      <c r="Q182" s="568">
        <f t="shared" ref="Q182:Q223" si="9">+M182-N182-O182-P182</f>
        <v>0</v>
      </c>
      <c r="R182" s="573">
        <v>41368</v>
      </c>
      <c r="S182" s="616" t="s">
        <v>706</v>
      </c>
    </row>
    <row r="183" spans="1:19" ht="18">
      <c r="A183" s="568"/>
      <c r="B183" s="736" t="s">
        <v>42</v>
      </c>
      <c r="C183" s="569" t="s">
        <v>36</v>
      </c>
      <c r="D183" s="568" t="s">
        <v>37</v>
      </c>
      <c r="E183" s="581" t="s">
        <v>707</v>
      </c>
      <c r="F183" s="563" t="s">
        <v>708</v>
      </c>
      <c r="G183" s="576"/>
      <c r="H183" s="576" t="s">
        <v>709</v>
      </c>
      <c r="I183" s="563" t="s">
        <v>710</v>
      </c>
      <c r="J183" s="563">
        <v>1</v>
      </c>
      <c r="K183" s="563"/>
      <c r="L183" s="563">
        <v>1</v>
      </c>
      <c r="M183" s="563">
        <v>1</v>
      </c>
      <c r="N183" s="579">
        <v>0</v>
      </c>
      <c r="O183" s="579">
        <v>0</v>
      </c>
      <c r="P183" s="580">
        <v>1</v>
      </c>
      <c r="Q183" s="568">
        <f t="shared" si="9"/>
        <v>0</v>
      </c>
      <c r="R183" s="573">
        <v>40442</v>
      </c>
      <c r="S183" s="574">
        <v>40799</v>
      </c>
    </row>
    <row r="184" spans="1:19" ht="18">
      <c r="A184" s="568"/>
      <c r="B184" s="736" t="s">
        <v>63</v>
      </c>
      <c r="C184" s="569" t="s">
        <v>36</v>
      </c>
      <c r="D184" s="568" t="s">
        <v>37</v>
      </c>
      <c r="E184" s="584" t="s">
        <v>711</v>
      </c>
      <c r="F184" s="576" t="s">
        <v>712</v>
      </c>
      <c r="G184" s="563"/>
      <c r="H184" s="568" t="s">
        <v>713</v>
      </c>
      <c r="I184" s="568" t="s">
        <v>637</v>
      </c>
      <c r="J184" s="563">
        <v>2</v>
      </c>
      <c r="K184" s="563"/>
      <c r="L184" s="578">
        <v>2</v>
      </c>
      <c r="M184" s="578">
        <v>2</v>
      </c>
      <c r="N184" s="579">
        <v>0</v>
      </c>
      <c r="O184" s="579">
        <v>0</v>
      </c>
      <c r="P184" s="579">
        <v>2</v>
      </c>
      <c r="Q184" s="568">
        <f t="shared" si="9"/>
        <v>0</v>
      </c>
      <c r="R184" s="573">
        <v>41563</v>
      </c>
      <c r="S184" s="574">
        <v>41725</v>
      </c>
    </row>
    <row r="185" spans="1:19" ht="18">
      <c r="A185" s="568"/>
      <c r="B185" s="736" t="s">
        <v>63</v>
      </c>
      <c r="C185" s="569" t="s">
        <v>36</v>
      </c>
      <c r="D185" s="568" t="s">
        <v>37</v>
      </c>
      <c r="E185" s="584" t="s">
        <v>714</v>
      </c>
      <c r="F185" s="576" t="s">
        <v>715</v>
      </c>
      <c r="G185" s="576"/>
      <c r="H185" s="563" t="s">
        <v>716</v>
      </c>
      <c r="I185" s="563" t="s">
        <v>705</v>
      </c>
      <c r="J185" s="563">
        <v>8</v>
      </c>
      <c r="K185" s="563"/>
      <c r="L185" s="578">
        <v>8</v>
      </c>
      <c r="M185" s="578">
        <v>8</v>
      </c>
      <c r="N185" s="580">
        <v>0</v>
      </c>
      <c r="O185" s="580">
        <v>0</v>
      </c>
      <c r="P185" s="580">
        <v>8</v>
      </c>
      <c r="Q185" s="568">
        <f t="shared" si="9"/>
        <v>0</v>
      </c>
      <c r="R185" s="573">
        <v>41368</v>
      </c>
      <c r="S185" s="616" t="s">
        <v>706</v>
      </c>
    </row>
    <row r="186" spans="1:19" ht="18">
      <c r="A186" s="568"/>
      <c r="B186" s="736" t="s">
        <v>42</v>
      </c>
      <c r="C186" s="569" t="s">
        <v>36</v>
      </c>
      <c r="D186" s="568" t="s">
        <v>37</v>
      </c>
      <c r="E186" s="581" t="s">
        <v>717</v>
      </c>
      <c r="F186" s="563" t="s">
        <v>718</v>
      </c>
      <c r="G186" s="563"/>
      <c r="H186" s="755" t="s">
        <v>719</v>
      </c>
      <c r="I186" s="563" t="s">
        <v>720</v>
      </c>
      <c r="J186" s="563">
        <v>1</v>
      </c>
      <c r="K186" s="563"/>
      <c r="L186" s="563">
        <v>1</v>
      </c>
      <c r="M186" s="563">
        <v>1</v>
      </c>
      <c r="N186" s="579">
        <v>0</v>
      </c>
      <c r="O186" s="579">
        <v>0</v>
      </c>
      <c r="P186" s="580">
        <v>1</v>
      </c>
      <c r="Q186" s="568">
        <f t="shared" si="9"/>
        <v>0</v>
      </c>
      <c r="R186" s="573">
        <v>40878</v>
      </c>
      <c r="S186" s="574">
        <v>41368</v>
      </c>
    </row>
    <row r="187" spans="1:19" ht="18">
      <c r="A187" s="568"/>
      <c r="B187" s="736" t="s">
        <v>623</v>
      </c>
      <c r="C187" s="569" t="s">
        <v>36</v>
      </c>
      <c r="D187" s="568" t="s">
        <v>37</v>
      </c>
      <c r="E187" s="600" t="s">
        <v>721</v>
      </c>
      <c r="F187" s="563" t="s">
        <v>722</v>
      </c>
      <c r="G187" s="563" t="s">
        <v>723</v>
      </c>
      <c r="H187" s="568" t="s">
        <v>724</v>
      </c>
      <c r="I187" s="602" t="s">
        <v>725</v>
      </c>
      <c r="J187" s="603">
        <v>1</v>
      </c>
      <c r="K187" s="604"/>
      <c r="L187" s="578">
        <v>1</v>
      </c>
      <c r="M187" s="578">
        <v>1</v>
      </c>
      <c r="N187" s="579">
        <v>0</v>
      </c>
      <c r="O187" s="579">
        <v>0</v>
      </c>
      <c r="P187" s="579">
        <v>1</v>
      </c>
      <c r="Q187" s="568">
        <f t="shared" si="9"/>
        <v>0</v>
      </c>
      <c r="R187" s="573">
        <v>40815</v>
      </c>
      <c r="S187" s="605">
        <v>41367</v>
      </c>
    </row>
    <row r="188" spans="1:19" ht="36" customHeight="1">
      <c r="A188" s="568"/>
      <c r="B188" s="736" t="s">
        <v>63</v>
      </c>
      <c r="C188" s="596"/>
      <c r="D188" s="596"/>
      <c r="E188" s="597" t="s">
        <v>726</v>
      </c>
      <c r="F188" s="629" t="s">
        <v>727</v>
      </c>
      <c r="G188" s="630" t="s">
        <v>728</v>
      </c>
      <c r="H188" s="631" t="s">
        <v>729</v>
      </c>
      <c r="I188" s="596"/>
      <c r="J188" s="631"/>
      <c r="K188" s="631"/>
      <c r="L188" s="632"/>
      <c r="M188" s="632"/>
      <c r="N188" s="632"/>
      <c r="O188" s="632"/>
      <c r="P188" s="632"/>
      <c r="Q188" s="596">
        <f t="shared" si="9"/>
        <v>0</v>
      </c>
      <c r="R188" s="596"/>
      <c r="S188" s="596"/>
    </row>
    <row r="189" spans="1:19" ht="18">
      <c r="A189" s="568"/>
      <c r="B189" s="736" t="s">
        <v>623</v>
      </c>
      <c r="C189" s="569" t="s">
        <v>36</v>
      </c>
      <c r="D189" s="568" t="s">
        <v>37</v>
      </c>
      <c r="E189" s="584" t="s">
        <v>730</v>
      </c>
      <c r="F189" s="563" t="s">
        <v>731</v>
      </c>
      <c r="G189" s="563" t="s">
        <v>732</v>
      </c>
      <c r="H189" s="756" t="s">
        <v>733</v>
      </c>
      <c r="I189" s="602" t="s">
        <v>734</v>
      </c>
      <c r="J189" s="583">
        <v>1</v>
      </c>
      <c r="K189" s="583"/>
      <c r="L189" s="570">
        <v>1</v>
      </c>
      <c r="M189" s="570">
        <v>1</v>
      </c>
      <c r="N189" s="580">
        <v>0</v>
      </c>
      <c r="O189" s="580">
        <v>0</v>
      </c>
      <c r="P189" s="580">
        <v>1</v>
      </c>
      <c r="Q189" s="568">
        <f t="shared" si="9"/>
        <v>0</v>
      </c>
      <c r="R189" s="573">
        <v>40424</v>
      </c>
      <c r="S189" s="574">
        <v>40751</v>
      </c>
    </row>
    <row r="190" spans="1:19" ht="18">
      <c r="A190" s="568"/>
      <c r="B190" s="736" t="s">
        <v>63</v>
      </c>
      <c r="C190" s="569" t="s">
        <v>36</v>
      </c>
      <c r="D190" s="568" t="s">
        <v>37</v>
      </c>
      <c r="E190" s="584" t="s">
        <v>735</v>
      </c>
      <c r="F190" s="576" t="s">
        <v>736</v>
      </c>
      <c r="G190" s="563" t="s">
        <v>737</v>
      </c>
      <c r="H190" s="576" t="s">
        <v>738</v>
      </c>
      <c r="I190" s="563" t="s">
        <v>739</v>
      </c>
      <c r="J190" s="576">
        <v>1</v>
      </c>
      <c r="K190" s="576"/>
      <c r="L190" s="578">
        <v>1</v>
      </c>
      <c r="M190" s="578">
        <v>1</v>
      </c>
      <c r="N190" s="580">
        <v>0</v>
      </c>
      <c r="O190" s="580">
        <v>0</v>
      </c>
      <c r="P190" s="580">
        <v>1</v>
      </c>
      <c r="Q190" s="568">
        <f t="shared" si="9"/>
        <v>0</v>
      </c>
      <c r="R190" s="573">
        <v>41345</v>
      </c>
      <c r="S190" s="574">
        <v>41439</v>
      </c>
    </row>
    <row r="191" spans="1:19" ht="18">
      <c r="A191" s="568"/>
      <c r="B191" s="736" t="s">
        <v>63</v>
      </c>
      <c r="C191" s="569" t="s">
        <v>36</v>
      </c>
      <c r="D191" s="568" t="s">
        <v>37</v>
      </c>
      <c r="E191" s="584" t="s">
        <v>740</v>
      </c>
      <c r="F191" s="576" t="s">
        <v>741</v>
      </c>
      <c r="G191" s="563"/>
      <c r="H191" s="563" t="s">
        <v>742</v>
      </c>
      <c r="I191" s="563" t="s">
        <v>94</v>
      </c>
      <c r="J191" s="757"/>
      <c r="K191" s="576">
        <v>14</v>
      </c>
      <c r="L191" s="578">
        <v>14</v>
      </c>
      <c r="M191" s="578">
        <v>14</v>
      </c>
      <c r="N191" s="580">
        <v>14</v>
      </c>
      <c r="O191" s="580">
        <v>0</v>
      </c>
      <c r="P191" s="580">
        <v>0</v>
      </c>
      <c r="Q191" s="568">
        <f t="shared" si="9"/>
        <v>0</v>
      </c>
      <c r="R191" s="619"/>
      <c r="S191" s="616"/>
    </row>
    <row r="192" spans="1:19" ht="18">
      <c r="A192" s="568"/>
      <c r="B192" s="736" t="s">
        <v>63</v>
      </c>
      <c r="C192" s="569" t="s">
        <v>36</v>
      </c>
      <c r="D192" s="568" t="s">
        <v>37</v>
      </c>
      <c r="E192" s="584" t="s">
        <v>740</v>
      </c>
      <c r="F192" s="576" t="s">
        <v>743</v>
      </c>
      <c r="G192" s="563"/>
      <c r="H192" s="563" t="s">
        <v>742</v>
      </c>
      <c r="I192" s="563" t="s">
        <v>94</v>
      </c>
      <c r="J192" s="757">
        <v>21</v>
      </c>
      <c r="K192" s="576"/>
      <c r="L192" s="578">
        <v>21</v>
      </c>
      <c r="M192" s="578">
        <v>21</v>
      </c>
      <c r="N192" s="580">
        <v>21</v>
      </c>
      <c r="O192" s="580">
        <v>0</v>
      </c>
      <c r="P192" s="580">
        <v>0</v>
      </c>
      <c r="Q192" s="568">
        <f t="shared" si="9"/>
        <v>0</v>
      </c>
      <c r="R192" s="619"/>
      <c r="S192" s="616"/>
    </row>
    <row r="193" spans="1:19" ht="18">
      <c r="A193" s="568"/>
      <c r="B193" s="736" t="s">
        <v>42</v>
      </c>
      <c r="C193" s="569" t="s">
        <v>36</v>
      </c>
      <c r="D193" s="568" t="s">
        <v>37</v>
      </c>
      <c r="E193" s="584" t="s">
        <v>744</v>
      </c>
      <c r="F193" s="576" t="s">
        <v>745</v>
      </c>
      <c r="G193" s="563"/>
      <c r="H193" s="563" t="s">
        <v>746</v>
      </c>
      <c r="I193" s="758" t="s">
        <v>747</v>
      </c>
      <c r="J193" s="576">
        <v>2</v>
      </c>
      <c r="K193" s="576"/>
      <c r="L193" s="578">
        <v>2</v>
      </c>
      <c r="M193" s="578">
        <v>2</v>
      </c>
      <c r="N193" s="580">
        <v>0</v>
      </c>
      <c r="O193" s="580">
        <v>0</v>
      </c>
      <c r="P193" s="580">
        <v>2</v>
      </c>
      <c r="Q193" s="568">
        <f t="shared" si="9"/>
        <v>0</v>
      </c>
      <c r="R193" s="573">
        <v>40498</v>
      </c>
      <c r="S193" s="574">
        <v>40676</v>
      </c>
    </row>
    <row r="194" spans="1:19" ht="18">
      <c r="A194" s="568"/>
      <c r="B194" s="736"/>
      <c r="C194" s="569" t="s">
        <v>36</v>
      </c>
      <c r="D194" s="568" t="s">
        <v>37</v>
      </c>
      <c r="E194" s="600" t="s">
        <v>748</v>
      </c>
      <c r="F194" s="563" t="s">
        <v>749</v>
      </c>
      <c r="G194" s="563" t="s">
        <v>750</v>
      </c>
      <c r="H194" s="568" t="s">
        <v>751</v>
      </c>
      <c r="I194" s="602" t="s">
        <v>752</v>
      </c>
      <c r="J194" s="603">
        <v>5</v>
      </c>
      <c r="K194" s="604"/>
      <c r="L194" s="578">
        <v>5</v>
      </c>
      <c r="M194" s="578">
        <v>5</v>
      </c>
      <c r="N194" s="579">
        <v>0</v>
      </c>
      <c r="O194" s="579">
        <v>0</v>
      </c>
      <c r="P194" s="579">
        <v>5</v>
      </c>
      <c r="Q194" s="568">
        <f t="shared" si="9"/>
        <v>0</v>
      </c>
      <c r="R194" s="573">
        <v>40739</v>
      </c>
      <c r="S194" s="574">
        <v>41073</v>
      </c>
    </row>
    <row r="195" spans="1:19" ht="19" thickBot="1">
      <c r="A195" s="759"/>
      <c r="B195" s="736" t="s">
        <v>35</v>
      </c>
      <c r="C195" s="569" t="s">
        <v>36</v>
      </c>
      <c r="D195" s="568" t="s">
        <v>37</v>
      </c>
      <c r="E195" s="600" t="s">
        <v>753</v>
      </c>
      <c r="F195" s="576" t="s">
        <v>754</v>
      </c>
      <c r="G195" s="576"/>
      <c r="H195" s="568" t="s">
        <v>755</v>
      </c>
      <c r="I195" s="585" t="s">
        <v>756</v>
      </c>
      <c r="J195" s="603">
        <v>2</v>
      </c>
      <c r="K195" s="604"/>
      <c r="L195" s="578">
        <v>2</v>
      </c>
      <c r="M195" s="578">
        <v>2</v>
      </c>
      <c r="N195" s="579">
        <v>0</v>
      </c>
      <c r="O195" s="579">
        <v>0</v>
      </c>
      <c r="P195" s="579">
        <v>2</v>
      </c>
      <c r="Q195" s="568">
        <f t="shared" si="9"/>
        <v>0</v>
      </c>
      <c r="R195" s="573">
        <v>40609</v>
      </c>
      <c r="S195" s="574" t="s">
        <v>757</v>
      </c>
    </row>
    <row r="196" spans="1:19" ht="33" customHeight="1">
      <c r="A196" s="650"/>
      <c r="B196" s="736" t="s">
        <v>63</v>
      </c>
      <c r="C196" s="746"/>
      <c r="D196" s="588"/>
      <c r="E196" s="589" t="s">
        <v>758</v>
      </c>
      <c r="F196" s="760" t="s">
        <v>759</v>
      </c>
      <c r="G196" s="761" t="s">
        <v>760</v>
      </c>
      <c r="H196" s="588" t="s">
        <v>761</v>
      </c>
      <c r="I196" s="588" t="s">
        <v>762</v>
      </c>
      <c r="J196" s="762"/>
      <c r="K196" s="762"/>
      <c r="L196" s="591"/>
      <c r="M196" s="591"/>
      <c r="N196" s="763"/>
      <c r="O196" s="580"/>
      <c r="P196" s="580"/>
      <c r="Q196" s="568">
        <f t="shared" si="9"/>
        <v>0</v>
      </c>
      <c r="R196" s="619"/>
      <c r="S196" s="616"/>
    </row>
    <row r="197" spans="1:19" ht="18">
      <c r="A197" s="568"/>
      <c r="B197" s="736" t="s">
        <v>623</v>
      </c>
      <c r="C197" s="569" t="s">
        <v>36</v>
      </c>
      <c r="D197" s="568" t="s">
        <v>37</v>
      </c>
      <c r="E197" s="584" t="s">
        <v>763</v>
      </c>
      <c r="F197" s="563" t="s">
        <v>764</v>
      </c>
      <c r="G197" s="576" t="s">
        <v>765</v>
      </c>
      <c r="H197" s="568" t="s">
        <v>766</v>
      </c>
      <c r="I197" s="602" t="s">
        <v>767</v>
      </c>
      <c r="J197" s="568">
        <v>1</v>
      </c>
      <c r="K197" s="568"/>
      <c r="L197" s="578">
        <v>1</v>
      </c>
      <c r="M197" s="578">
        <v>1</v>
      </c>
      <c r="N197" s="580">
        <v>0</v>
      </c>
      <c r="O197" s="580">
        <v>0</v>
      </c>
      <c r="P197" s="580">
        <v>1</v>
      </c>
      <c r="Q197" s="568">
        <f t="shared" si="9"/>
        <v>0</v>
      </c>
      <c r="R197" s="573">
        <v>40805</v>
      </c>
      <c r="S197" s="574">
        <v>40984</v>
      </c>
    </row>
    <row r="198" spans="1:19" ht="18">
      <c r="A198" s="568"/>
      <c r="B198" s="736" t="s">
        <v>63</v>
      </c>
      <c r="C198" s="569" t="s">
        <v>36</v>
      </c>
      <c r="D198" s="568" t="s">
        <v>37</v>
      </c>
      <c r="E198" s="584" t="s">
        <v>768</v>
      </c>
      <c r="F198" s="576" t="s">
        <v>769</v>
      </c>
      <c r="G198" s="563"/>
      <c r="H198" s="563" t="s">
        <v>770</v>
      </c>
      <c r="I198" s="576" t="s">
        <v>771</v>
      </c>
      <c r="J198" s="576">
        <v>2</v>
      </c>
      <c r="K198" s="576"/>
      <c r="L198" s="578">
        <v>2</v>
      </c>
      <c r="M198" s="578">
        <v>2</v>
      </c>
      <c r="N198" s="580">
        <v>0</v>
      </c>
      <c r="O198" s="580">
        <v>0</v>
      </c>
      <c r="P198" s="580">
        <v>2</v>
      </c>
      <c r="Q198" s="568">
        <f t="shared" si="9"/>
        <v>0</v>
      </c>
      <c r="R198" s="573">
        <v>40919</v>
      </c>
      <c r="S198" s="616" t="s">
        <v>772</v>
      </c>
    </row>
    <row r="199" spans="1:19" ht="18">
      <c r="A199" s="568"/>
      <c r="B199" s="736" t="s">
        <v>63</v>
      </c>
      <c r="C199" s="569" t="s">
        <v>36</v>
      </c>
      <c r="D199" s="568" t="s">
        <v>37</v>
      </c>
      <c r="E199" s="584" t="s">
        <v>773</v>
      </c>
      <c r="F199" s="576" t="s">
        <v>774</v>
      </c>
      <c r="G199" s="563"/>
      <c r="H199" s="563" t="s">
        <v>775</v>
      </c>
      <c r="I199" s="576" t="s">
        <v>776</v>
      </c>
      <c r="J199" s="764"/>
      <c r="K199" s="764">
        <v>23</v>
      </c>
      <c r="L199" s="578">
        <v>23</v>
      </c>
      <c r="M199" s="578">
        <v>23</v>
      </c>
      <c r="N199" s="580">
        <v>0</v>
      </c>
      <c r="O199" s="580">
        <v>0</v>
      </c>
      <c r="P199" s="580">
        <v>23</v>
      </c>
      <c r="Q199" s="568">
        <f t="shared" si="9"/>
        <v>0</v>
      </c>
      <c r="R199" s="704">
        <v>41081</v>
      </c>
      <c r="S199" s="574">
        <v>41712</v>
      </c>
    </row>
    <row r="200" spans="1:19" ht="18">
      <c r="A200" s="568"/>
      <c r="B200" s="736" t="s">
        <v>63</v>
      </c>
      <c r="C200" s="569" t="s">
        <v>36</v>
      </c>
      <c r="D200" s="568" t="s">
        <v>37</v>
      </c>
      <c r="E200" s="584" t="s">
        <v>773</v>
      </c>
      <c r="F200" s="576" t="s">
        <v>777</v>
      </c>
      <c r="G200" s="563"/>
      <c r="H200" s="563" t="s">
        <v>775</v>
      </c>
      <c r="I200" s="671" t="s">
        <v>776</v>
      </c>
      <c r="J200" s="576">
        <v>35</v>
      </c>
      <c r="K200" s="576"/>
      <c r="L200" s="765">
        <v>35</v>
      </c>
      <c r="M200" s="578">
        <v>35</v>
      </c>
      <c r="N200" s="580">
        <v>0</v>
      </c>
      <c r="O200" s="580">
        <v>0</v>
      </c>
      <c r="P200" s="580">
        <v>35</v>
      </c>
      <c r="Q200" s="705">
        <f t="shared" si="9"/>
        <v>0</v>
      </c>
      <c r="R200" s="573">
        <v>41081</v>
      </c>
      <c r="S200" s="766">
        <v>41712</v>
      </c>
    </row>
    <row r="201" spans="1:19" ht="18" customHeight="1">
      <c r="A201" s="568"/>
      <c r="B201" s="736" t="s">
        <v>63</v>
      </c>
      <c r="C201" s="569" t="s">
        <v>36</v>
      </c>
      <c r="D201" s="568" t="s">
        <v>37</v>
      </c>
      <c r="E201" s="584" t="s">
        <v>778</v>
      </c>
      <c r="F201" s="571" t="s">
        <v>779</v>
      </c>
      <c r="G201" s="683"/>
      <c r="H201" s="663" t="s">
        <v>780</v>
      </c>
      <c r="I201" s="767" t="s">
        <v>781</v>
      </c>
      <c r="J201" s="583">
        <v>51</v>
      </c>
      <c r="K201" s="583"/>
      <c r="L201" s="768">
        <v>51</v>
      </c>
      <c r="M201" s="570">
        <v>51</v>
      </c>
      <c r="N201" s="572">
        <v>0</v>
      </c>
      <c r="O201" s="572">
        <v>0</v>
      </c>
      <c r="P201" s="572">
        <v>51</v>
      </c>
      <c r="Q201" s="705">
        <f t="shared" si="9"/>
        <v>0</v>
      </c>
      <c r="R201" s="573">
        <v>40448</v>
      </c>
      <c r="S201" s="766">
        <v>41555</v>
      </c>
    </row>
    <row r="202" spans="1:19" ht="18">
      <c r="A202" s="568"/>
      <c r="B202" s="736" t="s">
        <v>623</v>
      </c>
      <c r="C202" s="569" t="s">
        <v>36</v>
      </c>
      <c r="D202" s="568" t="s">
        <v>37</v>
      </c>
      <c r="E202" s="584" t="s">
        <v>782</v>
      </c>
      <c r="F202" s="563" t="s">
        <v>783</v>
      </c>
      <c r="G202" s="563" t="s">
        <v>784</v>
      </c>
      <c r="H202" s="663" t="s">
        <v>785</v>
      </c>
      <c r="I202" s="585" t="s">
        <v>786</v>
      </c>
      <c r="J202" s="769">
        <v>2</v>
      </c>
      <c r="K202" s="769"/>
      <c r="L202" s="570">
        <v>2</v>
      </c>
      <c r="M202" s="570">
        <v>2</v>
      </c>
      <c r="N202" s="572">
        <v>0</v>
      </c>
      <c r="O202" s="572">
        <v>0</v>
      </c>
      <c r="P202" s="572">
        <v>2</v>
      </c>
      <c r="Q202" s="568">
        <f t="shared" si="9"/>
        <v>0</v>
      </c>
      <c r="R202" s="717">
        <v>40472</v>
      </c>
      <c r="S202" s="574">
        <v>40795</v>
      </c>
    </row>
    <row r="203" spans="1:19" ht="18">
      <c r="A203" s="568"/>
      <c r="B203" s="770" t="s">
        <v>623</v>
      </c>
      <c r="C203" s="636" t="s">
        <v>36</v>
      </c>
      <c r="D203" s="637" t="s">
        <v>37</v>
      </c>
      <c r="E203" s="584" t="s">
        <v>787</v>
      </c>
      <c r="F203" s="576" t="s">
        <v>788</v>
      </c>
      <c r="G203" s="563" t="s">
        <v>789</v>
      </c>
      <c r="H203" s="663" t="s">
        <v>755</v>
      </c>
      <c r="I203" s="602" t="s">
        <v>790</v>
      </c>
      <c r="J203" s="583">
        <v>3</v>
      </c>
      <c r="K203" s="583"/>
      <c r="L203" s="570">
        <v>3</v>
      </c>
      <c r="M203" s="570">
        <v>3</v>
      </c>
      <c r="N203" s="572">
        <v>0</v>
      </c>
      <c r="O203" s="572">
        <v>3</v>
      </c>
      <c r="P203" s="572"/>
      <c r="Q203" s="568">
        <f t="shared" si="9"/>
        <v>0</v>
      </c>
      <c r="R203" s="573">
        <v>40561</v>
      </c>
      <c r="S203" s="574"/>
    </row>
    <row r="204" spans="1:19" ht="18">
      <c r="A204" s="568"/>
      <c r="B204" s="736" t="s">
        <v>63</v>
      </c>
      <c r="C204" s="569" t="s">
        <v>36</v>
      </c>
      <c r="D204" s="568" t="s">
        <v>37</v>
      </c>
      <c r="E204" s="584" t="s">
        <v>791</v>
      </c>
      <c r="F204" s="571" t="s">
        <v>792</v>
      </c>
      <c r="G204" s="571"/>
      <c r="H204" s="663" t="s">
        <v>793</v>
      </c>
      <c r="I204" s="563" t="s">
        <v>794</v>
      </c>
      <c r="J204" s="583">
        <v>6</v>
      </c>
      <c r="K204" s="583"/>
      <c r="L204" s="570">
        <v>6</v>
      </c>
      <c r="M204" s="570">
        <v>6</v>
      </c>
      <c r="N204" s="572">
        <v>0</v>
      </c>
      <c r="O204" s="572">
        <v>0</v>
      </c>
      <c r="P204" s="572">
        <v>6</v>
      </c>
      <c r="Q204" s="568">
        <f t="shared" si="9"/>
        <v>0</v>
      </c>
      <c r="R204" s="573">
        <v>41353</v>
      </c>
      <c r="S204" s="771" t="s">
        <v>795</v>
      </c>
    </row>
    <row r="205" spans="1:19" ht="21.75" customHeight="1">
      <c r="A205" s="568"/>
      <c r="B205" s="736" t="s">
        <v>35</v>
      </c>
      <c r="C205" s="569" t="s">
        <v>36</v>
      </c>
      <c r="D205" s="568" t="s">
        <v>37</v>
      </c>
      <c r="E205" s="570" t="s">
        <v>796</v>
      </c>
      <c r="F205" s="571" t="s">
        <v>797</v>
      </c>
      <c r="G205" s="571" t="s">
        <v>798</v>
      </c>
      <c r="H205" s="568" t="s">
        <v>139</v>
      </c>
      <c r="I205" s="570" t="s">
        <v>799</v>
      </c>
      <c r="J205" s="571">
        <v>2</v>
      </c>
      <c r="K205" s="571"/>
      <c r="L205" s="570">
        <v>2</v>
      </c>
      <c r="M205" s="570">
        <v>2</v>
      </c>
      <c r="N205" s="572">
        <v>0</v>
      </c>
      <c r="O205" s="572">
        <v>0</v>
      </c>
      <c r="P205" s="572">
        <v>2</v>
      </c>
      <c r="Q205" s="568">
        <f t="shared" si="9"/>
        <v>0</v>
      </c>
      <c r="R205" s="573">
        <v>40660</v>
      </c>
      <c r="S205" s="574">
        <v>41158</v>
      </c>
    </row>
    <row r="206" spans="1:19" ht="18">
      <c r="A206" s="772"/>
      <c r="B206" s="736" t="s">
        <v>623</v>
      </c>
      <c r="C206" s="569" t="s">
        <v>36</v>
      </c>
      <c r="D206" s="568" t="s">
        <v>37</v>
      </c>
      <c r="E206" s="584" t="s">
        <v>800</v>
      </c>
      <c r="F206" s="563" t="s">
        <v>801</v>
      </c>
      <c r="G206" s="563" t="s">
        <v>802</v>
      </c>
      <c r="H206" s="568" t="s">
        <v>139</v>
      </c>
      <c r="I206" s="602" t="s">
        <v>803</v>
      </c>
      <c r="J206" s="568"/>
      <c r="K206" s="568">
        <v>6</v>
      </c>
      <c r="L206" s="578">
        <v>6</v>
      </c>
      <c r="M206" s="578">
        <v>6</v>
      </c>
      <c r="N206" s="572">
        <v>0</v>
      </c>
      <c r="O206" s="572">
        <v>0</v>
      </c>
      <c r="P206" s="572">
        <v>6</v>
      </c>
      <c r="Q206" s="568">
        <f t="shared" si="9"/>
        <v>0</v>
      </c>
      <c r="R206" s="573">
        <v>41124</v>
      </c>
      <c r="S206" s="574">
        <v>41353</v>
      </c>
    </row>
    <row r="207" spans="1:19" ht="18">
      <c r="A207" s="568"/>
      <c r="B207" s="736" t="s">
        <v>42</v>
      </c>
      <c r="C207" s="569" t="s">
        <v>36</v>
      </c>
      <c r="D207" s="568" t="s">
        <v>37</v>
      </c>
      <c r="E207" s="584" t="s">
        <v>804</v>
      </c>
      <c r="F207" s="576" t="s">
        <v>805</v>
      </c>
      <c r="G207" s="563" t="s">
        <v>806</v>
      </c>
      <c r="H207" s="563" t="s">
        <v>807</v>
      </c>
      <c r="I207" s="563" t="s">
        <v>808</v>
      </c>
      <c r="J207" s="563">
        <v>9</v>
      </c>
      <c r="K207" s="563"/>
      <c r="L207" s="578">
        <v>9</v>
      </c>
      <c r="M207" s="578">
        <v>9</v>
      </c>
      <c r="N207" s="580">
        <v>0</v>
      </c>
      <c r="O207" s="580">
        <v>0</v>
      </c>
      <c r="P207" s="580">
        <v>9</v>
      </c>
      <c r="Q207" s="568">
        <f t="shared" si="9"/>
        <v>0</v>
      </c>
      <c r="R207" s="573">
        <v>40644</v>
      </c>
      <c r="S207" s="574">
        <v>40868</v>
      </c>
    </row>
    <row r="208" spans="1:19" ht="18">
      <c r="A208" s="568"/>
      <c r="B208" s="736" t="s">
        <v>42</v>
      </c>
      <c r="C208" s="569" t="s">
        <v>36</v>
      </c>
      <c r="D208" s="568" t="s">
        <v>37</v>
      </c>
      <c r="E208" s="584" t="s">
        <v>804</v>
      </c>
      <c r="F208" s="576" t="s">
        <v>805</v>
      </c>
      <c r="G208" s="563" t="s">
        <v>809</v>
      </c>
      <c r="H208" s="577" t="s">
        <v>807</v>
      </c>
      <c r="I208" s="563" t="s">
        <v>810</v>
      </c>
      <c r="J208" s="563">
        <v>1</v>
      </c>
      <c r="K208" s="563"/>
      <c r="L208" s="578">
        <v>1</v>
      </c>
      <c r="M208" s="578">
        <v>1</v>
      </c>
      <c r="N208" s="580">
        <v>0</v>
      </c>
      <c r="O208" s="580">
        <v>0</v>
      </c>
      <c r="P208" s="580">
        <v>1</v>
      </c>
      <c r="Q208" s="568">
        <f t="shared" si="9"/>
        <v>0</v>
      </c>
      <c r="R208" s="573">
        <v>40799</v>
      </c>
      <c r="S208" s="574">
        <v>40868</v>
      </c>
    </row>
    <row r="209" spans="1:19" ht="18">
      <c r="A209" s="568"/>
      <c r="B209" s="736" t="s">
        <v>623</v>
      </c>
      <c r="C209" s="569" t="s">
        <v>36</v>
      </c>
      <c r="D209" s="568" t="s">
        <v>37</v>
      </c>
      <c r="E209" s="584" t="s">
        <v>811</v>
      </c>
      <c r="F209" s="563" t="s">
        <v>812</v>
      </c>
      <c r="G209" s="563" t="s">
        <v>813</v>
      </c>
      <c r="H209" s="663" t="s">
        <v>814</v>
      </c>
      <c r="I209" s="602" t="s">
        <v>815</v>
      </c>
      <c r="J209" s="583">
        <v>4</v>
      </c>
      <c r="K209" s="583"/>
      <c r="L209" s="570">
        <v>4</v>
      </c>
      <c r="M209" s="570">
        <v>4</v>
      </c>
      <c r="N209" s="572">
        <v>0</v>
      </c>
      <c r="O209" s="572">
        <v>0</v>
      </c>
      <c r="P209" s="572">
        <v>4</v>
      </c>
      <c r="Q209" s="568">
        <f t="shared" si="9"/>
        <v>0</v>
      </c>
      <c r="R209" s="573">
        <v>40868</v>
      </c>
      <c r="S209" s="574">
        <v>41305</v>
      </c>
    </row>
    <row r="210" spans="1:19" ht="14.25" customHeight="1">
      <c r="A210" s="568"/>
      <c r="B210" s="736" t="s">
        <v>63</v>
      </c>
      <c r="C210" s="596"/>
      <c r="D210" s="596"/>
      <c r="E210" s="597" t="s">
        <v>816</v>
      </c>
      <c r="F210" s="629" t="s">
        <v>817</v>
      </c>
      <c r="G210" s="630" t="s">
        <v>74</v>
      </c>
      <c r="H210" s="630"/>
      <c r="I210" s="631" t="s">
        <v>818</v>
      </c>
      <c r="J210" s="773"/>
      <c r="K210" s="773"/>
      <c r="L210" s="599"/>
      <c r="M210" s="599"/>
      <c r="N210" s="599"/>
      <c r="O210" s="599"/>
      <c r="P210" s="599"/>
      <c r="Q210" s="596">
        <f t="shared" si="9"/>
        <v>0</v>
      </c>
      <c r="R210" s="611">
        <v>40436</v>
      </c>
      <c r="S210" s="596"/>
    </row>
    <row r="211" spans="1:19" ht="18">
      <c r="A211" s="568"/>
      <c r="B211" s="736" t="s">
        <v>35</v>
      </c>
      <c r="C211" s="569" t="s">
        <v>36</v>
      </c>
      <c r="D211" s="568" t="s">
        <v>37</v>
      </c>
      <c r="E211" s="581" t="s">
        <v>819</v>
      </c>
      <c r="F211" s="576" t="s">
        <v>820</v>
      </c>
      <c r="G211" s="576"/>
      <c r="H211" s="576"/>
      <c r="I211" s="614" t="s">
        <v>821</v>
      </c>
      <c r="J211" s="576">
        <v>4</v>
      </c>
      <c r="K211" s="576"/>
      <c r="L211" s="578">
        <v>4</v>
      </c>
      <c r="M211" s="578">
        <v>4</v>
      </c>
      <c r="N211" s="580">
        <v>0</v>
      </c>
      <c r="O211" s="580">
        <v>0</v>
      </c>
      <c r="P211" s="580">
        <v>4</v>
      </c>
      <c r="Q211" s="568">
        <f t="shared" si="9"/>
        <v>0</v>
      </c>
      <c r="R211" s="573">
        <v>40849</v>
      </c>
      <c r="S211" s="666">
        <v>41011</v>
      </c>
    </row>
    <row r="212" spans="1:19" ht="16.5" customHeight="1">
      <c r="A212" s="568"/>
      <c r="B212" s="736" t="s">
        <v>623</v>
      </c>
      <c r="C212" s="569" t="s">
        <v>36</v>
      </c>
      <c r="D212" s="568" t="s">
        <v>37</v>
      </c>
      <c r="E212" s="584" t="s">
        <v>822</v>
      </c>
      <c r="F212" s="563" t="s">
        <v>823</v>
      </c>
      <c r="G212" s="563" t="s">
        <v>824</v>
      </c>
      <c r="H212" s="583" t="s">
        <v>825</v>
      </c>
      <c r="I212" s="663" t="s">
        <v>826</v>
      </c>
      <c r="J212" s="571">
        <v>3</v>
      </c>
      <c r="K212" s="571"/>
      <c r="L212" s="570">
        <v>3</v>
      </c>
      <c r="M212" s="570">
        <v>3</v>
      </c>
      <c r="N212" s="572">
        <v>0</v>
      </c>
      <c r="O212" s="572">
        <v>0</v>
      </c>
      <c r="P212" s="572">
        <v>3</v>
      </c>
      <c r="Q212" s="568">
        <f t="shared" si="9"/>
        <v>0</v>
      </c>
      <c r="R212" s="774">
        <v>40477</v>
      </c>
      <c r="S212" s="574">
        <v>40760</v>
      </c>
    </row>
    <row r="213" spans="1:19" ht="18">
      <c r="A213" s="568"/>
      <c r="B213" s="736" t="s">
        <v>623</v>
      </c>
      <c r="C213" s="569" t="s">
        <v>36</v>
      </c>
      <c r="D213" s="568" t="s">
        <v>37</v>
      </c>
      <c r="E213" s="584" t="s">
        <v>827</v>
      </c>
      <c r="F213" s="568" t="s">
        <v>828</v>
      </c>
      <c r="G213" s="568" t="s">
        <v>829</v>
      </c>
      <c r="H213" s="583" t="s">
        <v>830</v>
      </c>
      <c r="I213" s="585" t="s">
        <v>831</v>
      </c>
      <c r="J213" s="571">
        <v>3</v>
      </c>
      <c r="K213" s="571"/>
      <c r="L213" s="570">
        <v>3</v>
      </c>
      <c r="M213" s="570">
        <v>3</v>
      </c>
      <c r="N213" s="572">
        <v>0</v>
      </c>
      <c r="O213" s="572">
        <v>0</v>
      </c>
      <c r="P213" s="572">
        <v>3</v>
      </c>
      <c r="Q213" s="568">
        <f t="shared" si="9"/>
        <v>0</v>
      </c>
      <c r="R213" s="774">
        <v>40876</v>
      </c>
      <c r="S213" s="574">
        <v>41039</v>
      </c>
    </row>
    <row r="214" spans="1:19" ht="18">
      <c r="A214" s="568"/>
      <c r="B214" s="736"/>
      <c r="C214" s="569" t="s">
        <v>36</v>
      </c>
      <c r="D214" s="568" t="s">
        <v>37</v>
      </c>
      <c r="E214" s="584" t="s">
        <v>832</v>
      </c>
      <c r="F214" s="576" t="s">
        <v>833</v>
      </c>
      <c r="G214" s="563" t="s">
        <v>834</v>
      </c>
      <c r="H214" s="563" t="s">
        <v>835</v>
      </c>
      <c r="I214" s="563" t="s">
        <v>836</v>
      </c>
      <c r="J214" s="563">
        <v>10</v>
      </c>
      <c r="K214" s="563"/>
      <c r="L214" s="578">
        <v>16</v>
      </c>
      <c r="M214" s="578">
        <v>10</v>
      </c>
      <c r="N214" s="580">
        <v>0</v>
      </c>
      <c r="O214" s="580">
        <v>0</v>
      </c>
      <c r="P214" s="580">
        <v>10</v>
      </c>
      <c r="Q214" s="568">
        <f t="shared" si="9"/>
        <v>0</v>
      </c>
      <c r="R214" s="573">
        <v>41471</v>
      </c>
      <c r="S214" s="574">
        <v>41533</v>
      </c>
    </row>
    <row r="215" spans="1:19" ht="18">
      <c r="A215" s="568"/>
      <c r="B215" s="736" t="s">
        <v>623</v>
      </c>
      <c r="C215" s="569" t="s">
        <v>36</v>
      </c>
      <c r="D215" s="568" t="s">
        <v>37</v>
      </c>
      <c r="E215" s="584" t="s">
        <v>837</v>
      </c>
      <c r="F215" s="563" t="s">
        <v>838</v>
      </c>
      <c r="G215" s="563" t="s">
        <v>839</v>
      </c>
      <c r="H215" s="684" t="s">
        <v>840</v>
      </c>
      <c r="I215" s="602" t="s">
        <v>841</v>
      </c>
      <c r="J215" s="563">
        <v>2</v>
      </c>
      <c r="K215" s="563"/>
      <c r="L215" s="578">
        <v>2</v>
      </c>
      <c r="M215" s="578">
        <v>2</v>
      </c>
      <c r="N215" s="580">
        <v>0</v>
      </c>
      <c r="O215" s="580">
        <v>0</v>
      </c>
      <c r="P215" s="580">
        <v>2</v>
      </c>
      <c r="Q215" s="568">
        <f t="shared" si="9"/>
        <v>0</v>
      </c>
      <c r="R215" s="573">
        <v>40758</v>
      </c>
      <c r="S215" s="574">
        <v>41815</v>
      </c>
    </row>
    <row r="216" spans="1:19" ht="18">
      <c r="A216" s="568"/>
      <c r="B216" s="736"/>
      <c r="C216" s="569" t="s">
        <v>36</v>
      </c>
      <c r="D216" s="568" t="s">
        <v>352</v>
      </c>
      <c r="E216" s="581" t="s">
        <v>842</v>
      </c>
      <c r="F216" s="775" t="s">
        <v>843</v>
      </c>
      <c r="G216" s="571" t="s">
        <v>844</v>
      </c>
      <c r="H216" s="776">
        <v>40718</v>
      </c>
      <c r="I216" s="602" t="s">
        <v>845</v>
      </c>
      <c r="J216" s="595">
        <v>1</v>
      </c>
      <c r="K216" s="663"/>
      <c r="L216" s="570">
        <v>1</v>
      </c>
      <c r="M216" s="570">
        <v>1</v>
      </c>
      <c r="N216" s="572">
        <v>0</v>
      </c>
      <c r="O216" s="572">
        <v>0</v>
      </c>
      <c r="P216" s="572">
        <v>1</v>
      </c>
      <c r="Q216" s="568">
        <f t="shared" si="9"/>
        <v>0</v>
      </c>
      <c r="R216" s="573">
        <v>40746</v>
      </c>
      <c r="S216" s="574">
        <v>41489</v>
      </c>
    </row>
    <row r="217" spans="1:19" ht="18">
      <c r="A217" s="568"/>
      <c r="B217" s="736" t="s">
        <v>63</v>
      </c>
      <c r="C217" s="569" t="s">
        <v>36</v>
      </c>
      <c r="D217" s="568" t="s">
        <v>47</v>
      </c>
      <c r="E217" s="584" t="s">
        <v>846</v>
      </c>
      <c r="F217" s="576" t="s">
        <v>847</v>
      </c>
      <c r="G217" s="576"/>
      <c r="H217" s="576" t="s">
        <v>793</v>
      </c>
      <c r="I217" s="563" t="s">
        <v>848</v>
      </c>
      <c r="J217" s="563">
        <v>4</v>
      </c>
      <c r="K217" s="563"/>
      <c r="L217" s="578">
        <v>5</v>
      </c>
      <c r="M217" s="578">
        <v>4</v>
      </c>
      <c r="N217" s="580">
        <v>0</v>
      </c>
      <c r="O217" s="580">
        <v>0</v>
      </c>
      <c r="P217" s="580">
        <v>4</v>
      </c>
      <c r="Q217" s="568">
        <f t="shared" si="9"/>
        <v>0</v>
      </c>
      <c r="R217" s="573">
        <v>41235</v>
      </c>
      <c r="S217" s="574">
        <v>41613</v>
      </c>
    </row>
    <row r="218" spans="1:19" ht="18">
      <c r="A218" s="568"/>
      <c r="B218" s="736"/>
      <c r="C218" s="569" t="s">
        <v>36</v>
      </c>
      <c r="D218" s="568" t="s">
        <v>37</v>
      </c>
      <c r="E218" s="584" t="s">
        <v>849</v>
      </c>
      <c r="F218" s="563" t="s">
        <v>850</v>
      </c>
      <c r="G218" s="576" t="s">
        <v>851</v>
      </c>
      <c r="H218" s="576" t="s">
        <v>852</v>
      </c>
      <c r="I218" s="602" t="s">
        <v>853</v>
      </c>
      <c r="J218" s="563">
        <v>2</v>
      </c>
      <c r="K218" s="563"/>
      <c r="L218" s="578">
        <v>2</v>
      </c>
      <c r="M218" s="578">
        <v>2</v>
      </c>
      <c r="N218" s="580">
        <v>0</v>
      </c>
      <c r="O218" s="580">
        <v>0</v>
      </c>
      <c r="P218" s="580">
        <v>2</v>
      </c>
      <c r="Q218" s="568">
        <f t="shared" si="9"/>
        <v>0</v>
      </c>
      <c r="R218" s="573">
        <v>40883</v>
      </c>
      <c r="S218" s="574">
        <v>41144</v>
      </c>
    </row>
    <row r="219" spans="1:19" ht="42.75" customHeight="1">
      <c r="A219" s="568"/>
      <c r="B219" s="736" t="s">
        <v>42</v>
      </c>
      <c r="C219" s="569" t="s">
        <v>36</v>
      </c>
      <c r="D219" s="568" t="s">
        <v>37</v>
      </c>
      <c r="E219" s="581" t="s">
        <v>854</v>
      </c>
      <c r="F219" s="583" t="s">
        <v>855</v>
      </c>
      <c r="G219" s="571" t="s">
        <v>856</v>
      </c>
      <c r="H219" s="568" t="s">
        <v>857</v>
      </c>
      <c r="I219" s="620" t="s">
        <v>858</v>
      </c>
      <c r="J219" s="620">
        <v>42</v>
      </c>
      <c r="K219" s="620"/>
      <c r="L219" s="570">
        <v>42</v>
      </c>
      <c r="M219" s="570">
        <v>42</v>
      </c>
      <c r="N219" s="572">
        <v>0</v>
      </c>
      <c r="O219" s="572">
        <v>0</v>
      </c>
      <c r="P219" s="572">
        <v>42</v>
      </c>
      <c r="Q219" s="568">
        <f t="shared" si="9"/>
        <v>0</v>
      </c>
      <c r="R219" s="573">
        <v>40932</v>
      </c>
      <c r="S219" s="574">
        <v>41353</v>
      </c>
    </row>
    <row r="220" spans="1:19" ht="18">
      <c r="A220" s="568"/>
      <c r="B220" s="736" t="s">
        <v>63</v>
      </c>
      <c r="C220" s="569" t="s">
        <v>36</v>
      </c>
      <c r="D220" s="568" t="s">
        <v>37</v>
      </c>
      <c r="E220" s="584" t="s">
        <v>859</v>
      </c>
      <c r="F220" s="576" t="s">
        <v>860</v>
      </c>
      <c r="G220" s="563"/>
      <c r="H220" s="563" t="s">
        <v>861</v>
      </c>
      <c r="I220" s="563" t="s">
        <v>862</v>
      </c>
      <c r="J220" s="563">
        <v>9</v>
      </c>
      <c r="K220" s="563"/>
      <c r="L220" s="578">
        <v>9</v>
      </c>
      <c r="M220" s="578">
        <v>9</v>
      </c>
      <c r="N220" s="580">
        <v>0</v>
      </c>
      <c r="O220" s="580">
        <v>0</v>
      </c>
      <c r="P220" s="580">
        <v>9</v>
      </c>
      <c r="Q220" s="568">
        <f t="shared" si="9"/>
        <v>0</v>
      </c>
      <c r="R220" s="573">
        <v>41176</v>
      </c>
      <c r="S220" s="666">
        <v>41576</v>
      </c>
    </row>
    <row r="221" spans="1:19" ht="18">
      <c r="A221" s="568"/>
      <c r="B221" s="736" t="s">
        <v>35</v>
      </c>
      <c r="C221" s="569" t="s">
        <v>36</v>
      </c>
      <c r="D221" s="568" t="s">
        <v>37</v>
      </c>
      <c r="E221" s="697" t="s">
        <v>863</v>
      </c>
      <c r="F221" s="563" t="s">
        <v>583</v>
      </c>
      <c r="G221" s="568" t="s">
        <v>584</v>
      </c>
      <c r="H221" s="568"/>
      <c r="I221" s="731" t="s">
        <v>864</v>
      </c>
      <c r="J221" s="563">
        <v>1</v>
      </c>
      <c r="K221" s="563"/>
      <c r="L221" s="658">
        <v>1</v>
      </c>
      <c r="M221" s="658">
        <v>1</v>
      </c>
      <c r="N221" s="580">
        <v>0</v>
      </c>
      <c r="O221" s="580">
        <v>0</v>
      </c>
      <c r="P221" s="579">
        <v>1</v>
      </c>
      <c r="Q221" s="568">
        <f t="shared" si="9"/>
        <v>0</v>
      </c>
      <c r="R221" s="573">
        <v>40616</v>
      </c>
      <c r="S221" s="574">
        <v>41010</v>
      </c>
    </row>
    <row r="222" spans="1:19" ht="23.25" customHeight="1">
      <c r="A222" s="568"/>
      <c r="B222" s="736" t="s">
        <v>63</v>
      </c>
      <c r="C222" s="569" t="s">
        <v>36</v>
      </c>
      <c r="D222" s="568" t="s">
        <v>47</v>
      </c>
      <c r="E222" s="584" t="s">
        <v>865</v>
      </c>
      <c r="F222" s="571" t="s">
        <v>866</v>
      </c>
      <c r="G222" s="571" t="s">
        <v>867</v>
      </c>
      <c r="H222" s="663" t="s">
        <v>868</v>
      </c>
      <c r="I222" s="582" t="s">
        <v>869</v>
      </c>
      <c r="J222" s="583">
        <v>1</v>
      </c>
      <c r="K222" s="583"/>
      <c r="L222" s="570">
        <v>1</v>
      </c>
      <c r="M222" s="570">
        <v>1</v>
      </c>
      <c r="N222" s="572">
        <v>0</v>
      </c>
      <c r="O222" s="572">
        <v>1</v>
      </c>
      <c r="P222" s="572">
        <v>0</v>
      </c>
      <c r="Q222" s="568">
        <f t="shared" si="9"/>
        <v>0</v>
      </c>
      <c r="R222" s="573">
        <v>41778</v>
      </c>
      <c r="S222" s="667"/>
    </row>
    <row r="223" spans="1:19" ht="18">
      <c r="A223" s="568"/>
      <c r="B223" s="736" t="s">
        <v>623</v>
      </c>
      <c r="C223" s="569" t="s">
        <v>36</v>
      </c>
      <c r="D223" s="568" t="s">
        <v>37</v>
      </c>
      <c r="E223" s="584" t="s">
        <v>870</v>
      </c>
      <c r="F223" s="563" t="s">
        <v>871</v>
      </c>
      <c r="G223" s="563" t="s">
        <v>872</v>
      </c>
      <c r="H223" s="568" t="s">
        <v>873</v>
      </c>
      <c r="I223" s="602" t="s">
        <v>874</v>
      </c>
      <c r="J223" s="568">
        <v>1</v>
      </c>
      <c r="K223" s="568"/>
      <c r="L223" s="578">
        <v>1</v>
      </c>
      <c r="M223" s="578">
        <v>1</v>
      </c>
      <c r="N223" s="580">
        <v>0</v>
      </c>
      <c r="O223" s="580">
        <v>0</v>
      </c>
      <c r="P223" s="580">
        <v>1</v>
      </c>
      <c r="Q223" s="568">
        <f t="shared" si="9"/>
        <v>0</v>
      </c>
      <c r="R223" s="573">
        <v>41487</v>
      </c>
      <c r="S223" s="574">
        <v>41744</v>
      </c>
    </row>
    <row r="224" spans="1:19" ht="18">
      <c r="A224" s="568"/>
      <c r="B224" s="736" t="s">
        <v>623</v>
      </c>
      <c r="C224" s="569" t="s">
        <v>36</v>
      </c>
      <c r="D224" s="568" t="s">
        <v>47</v>
      </c>
      <c r="E224" s="584" t="s">
        <v>875</v>
      </c>
      <c r="F224" s="563" t="s">
        <v>876</v>
      </c>
      <c r="G224" s="544" t="s">
        <v>2481</v>
      </c>
      <c r="H224" s="568" t="s">
        <v>2482</v>
      </c>
      <c r="I224" s="585" t="s">
        <v>94</v>
      </c>
      <c r="J224" s="568">
        <v>1</v>
      </c>
      <c r="K224" s="568"/>
      <c r="L224" s="578">
        <v>2</v>
      </c>
      <c r="M224" s="578">
        <v>1</v>
      </c>
      <c r="N224" s="580">
        <v>1</v>
      </c>
      <c r="O224" s="580"/>
      <c r="P224" s="580"/>
      <c r="Q224" s="568"/>
      <c r="R224" s="573"/>
      <c r="S224" s="574"/>
    </row>
    <row r="225" spans="1:19" ht="18">
      <c r="A225" s="568"/>
      <c r="B225" s="736" t="s">
        <v>623</v>
      </c>
      <c r="C225" s="569" t="s">
        <v>36</v>
      </c>
      <c r="D225" s="568" t="s">
        <v>37</v>
      </c>
      <c r="E225" s="584" t="s">
        <v>877</v>
      </c>
      <c r="F225" s="563" t="s">
        <v>878</v>
      </c>
      <c r="G225" s="563" t="s">
        <v>879</v>
      </c>
      <c r="H225" s="568" t="s">
        <v>880</v>
      </c>
      <c r="I225" s="602" t="s">
        <v>881</v>
      </c>
      <c r="J225" s="568">
        <v>1</v>
      </c>
      <c r="K225" s="568"/>
      <c r="L225" s="578">
        <v>1</v>
      </c>
      <c r="M225" s="578">
        <v>1</v>
      </c>
      <c r="N225" s="580">
        <v>0</v>
      </c>
      <c r="O225" s="580">
        <v>0</v>
      </c>
      <c r="P225" s="580">
        <v>1</v>
      </c>
      <c r="Q225" s="568">
        <f t="shared" ref="Q225:Q288" si="10">+M225-N225-O225-P225</f>
        <v>0</v>
      </c>
      <c r="R225" s="573">
        <v>40305</v>
      </c>
      <c r="S225" s="574">
        <v>40966</v>
      </c>
    </row>
    <row r="226" spans="1:19" ht="18">
      <c r="A226" s="568"/>
      <c r="B226" s="736" t="s">
        <v>63</v>
      </c>
      <c r="C226" s="746"/>
      <c r="D226" s="596"/>
      <c r="E226" s="597" t="s">
        <v>882</v>
      </c>
      <c r="F226" s="598" t="s">
        <v>883</v>
      </c>
      <c r="G226" s="596" t="s">
        <v>74</v>
      </c>
      <c r="H226" s="596" t="s">
        <v>884</v>
      </c>
      <c r="I226" s="596" t="s">
        <v>885</v>
      </c>
      <c r="J226" s="596"/>
      <c r="K226" s="596"/>
      <c r="L226" s="599"/>
      <c r="M226" s="599"/>
      <c r="N226" s="596"/>
      <c r="O226" s="596"/>
      <c r="P226" s="599"/>
      <c r="Q226" s="596">
        <f t="shared" si="10"/>
        <v>0</v>
      </c>
      <c r="R226" s="611">
        <v>40990</v>
      </c>
      <c r="S226" s="611">
        <v>41592</v>
      </c>
    </row>
    <row r="227" spans="1:19" ht="18">
      <c r="A227" s="568"/>
      <c r="B227" s="736" t="s">
        <v>63</v>
      </c>
      <c r="C227" s="569" t="s">
        <v>36</v>
      </c>
      <c r="D227" s="568" t="s">
        <v>37</v>
      </c>
      <c r="E227" s="581" t="s">
        <v>886</v>
      </c>
      <c r="F227" s="576" t="s">
        <v>887</v>
      </c>
      <c r="G227" s="576"/>
      <c r="H227" s="576" t="s">
        <v>793</v>
      </c>
      <c r="I227" s="576" t="s">
        <v>888</v>
      </c>
      <c r="J227" s="563">
        <v>5</v>
      </c>
      <c r="K227" s="563"/>
      <c r="L227" s="578">
        <v>5</v>
      </c>
      <c r="M227" s="578">
        <v>5</v>
      </c>
      <c r="N227" s="580">
        <v>0</v>
      </c>
      <c r="O227" s="580">
        <v>0</v>
      </c>
      <c r="P227" s="580">
        <v>5</v>
      </c>
      <c r="Q227" s="568">
        <f t="shared" si="10"/>
        <v>0</v>
      </c>
      <c r="R227" s="573">
        <v>41242</v>
      </c>
      <c r="S227" s="574">
        <v>41576</v>
      </c>
    </row>
    <row r="228" spans="1:19" ht="18">
      <c r="A228" s="568"/>
      <c r="B228" s="736" t="s">
        <v>623</v>
      </c>
      <c r="C228" s="569" t="s">
        <v>36</v>
      </c>
      <c r="D228" s="568" t="s">
        <v>37</v>
      </c>
      <c r="E228" s="581" t="s">
        <v>889</v>
      </c>
      <c r="F228" s="577" t="s">
        <v>890</v>
      </c>
      <c r="G228" s="576"/>
      <c r="H228" s="576" t="s">
        <v>250</v>
      </c>
      <c r="I228" s="585" t="s">
        <v>891</v>
      </c>
      <c r="J228" s="563">
        <v>1</v>
      </c>
      <c r="K228" s="563"/>
      <c r="L228" s="578">
        <v>1</v>
      </c>
      <c r="M228" s="578">
        <v>1</v>
      </c>
      <c r="N228" s="580">
        <v>0</v>
      </c>
      <c r="O228" s="580">
        <v>0</v>
      </c>
      <c r="P228" s="580">
        <v>1</v>
      </c>
      <c r="Q228" s="568">
        <f t="shared" si="10"/>
        <v>0</v>
      </c>
      <c r="R228" s="573">
        <v>40967</v>
      </c>
      <c r="S228" s="574">
        <v>41232</v>
      </c>
    </row>
    <row r="229" spans="1:19" ht="18">
      <c r="A229" s="568"/>
      <c r="B229" s="736" t="s">
        <v>63</v>
      </c>
      <c r="C229" s="569" t="s">
        <v>36</v>
      </c>
      <c r="D229" s="568" t="s">
        <v>37</v>
      </c>
      <c r="E229" s="584" t="s">
        <v>892</v>
      </c>
      <c r="F229" s="576" t="s">
        <v>893</v>
      </c>
      <c r="G229" s="563"/>
      <c r="H229" s="563" t="s">
        <v>894</v>
      </c>
      <c r="I229" s="563" t="s">
        <v>895</v>
      </c>
      <c r="J229" s="576">
        <v>1</v>
      </c>
      <c r="K229" s="576"/>
      <c r="L229" s="578">
        <v>1</v>
      </c>
      <c r="M229" s="578">
        <v>1</v>
      </c>
      <c r="N229" s="580">
        <v>0</v>
      </c>
      <c r="O229" s="580">
        <v>0</v>
      </c>
      <c r="P229" s="580">
        <v>1</v>
      </c>
      <c r="Q229" s="568">
        <f t="shared" si="10"/>
        <v>0</v>
      </c>
      <c r="R229" s="573">
        <v>41354</v>
      </c>
      <c r="S229" s="574">
        <v>41571</v>
      </c>
    </row>
    <row r="230" spans="1:19" ht="18">
      <c r="A230" s="568"/>
      <c r="B230" s="736" t="s">
        <v>63</v>
      </c>
      <c r="C230" s="569" t="s">
        <v>36</v>
      </c>
      <c r="D230" s="568" t="s">
        <v>37</v>
      </c>
      <c r="E230" s="581" t="s">
        <v>896</v>
      </c>
      <c r="F230" s="563" t="s">
        <v>897</v>
      </c>
      <c r="G230" s="563"/>
      <c r="H230" s="563" t="s">
        <v>898</v>
      </c>
      <c r="I230" s="563" t="s">
        <v>899</v>
      </c>
      <c r="J230" s="563">
        <v>2</v>
      </c>
      <c r="K230" s="563"/>
      <c r="L230" s="563">
        <v>2</v>
      </c>
      <c r="M230" s="563">
        <v>2</v>
      </c>
      <c r="N230" s="579">
        <v>2</v>
      </c>
      <c r="O230" s="579">
        <v>0</v>
      </c>
      <c r="P230" s="579">
        <v>0</v>
      </c>
      <c r="Q230" s="568">
        <f t="shared" si="10"/>
        <v>0</v>
      </c>
      <c r="R230" s="573"/>
      <c r="S230" s="616"/>
    </row>
    <row r="231" spans="1:19" ht="18">
      <c r="A231" s="568"/>
      <c r="B231" s="736" t="s">
        <v>63</v>
      </c>
      <c r="C231" s="596"/>
      <c r="D231" s="596"/>
      <c r="E231" s="597" t="s">
        <v>900</v>
      </c>
      <c r="F231" s="598" t="s">
        <v>901</v>
      </c>
      <c r="G231" s="596" t="s">
        <v>902</v>
      </c>
      <c r="H231" s="598"/>
      <c r="I231" s="596"/>
      <c r="J231" s="596"/>
      <c r="K231" s="596"/>
      <c r="L231" s="599"/>
      <c r="M231" s="599"/>
      <c r="N231" s="599"/>
      <c r="O231" s="599"/>
      <c r="P231" s="599"/>
      <c r="Q231" s="596">
        <f t="shared" si="10"/>
        <v>0</v>
      </c>
      <c r="R231" s="596"/>
      <c r="S231" s="596"/>
    </row>
    <row r="232" spans="1:19" ht="18">
      <c r="A232" s="568"/>
      <c r="B232" s="736" t="s">
        <v>623</v>
      </c>
      <c r="C232" s="569" t="s">
        <v>36</v>
      </c>
      <c r="D232" s="568" t="s">
        <v>37</v>
      </c>
      <c r="E232" s="584" t="s">
        <v>903</v>
      </c>
      <c r="F232" s="671" t="s">
        <v>904</v>
      </c>
      <c r="G232" s="563" t="s">
        <v>905</v>
      </c>
      <c r="H232" s="576" t="s">
        <v>906</v>
      </c>
      <c r="I232" s="602" t="s">
        <v>907</v>
      </c>
      <c r="J232" s="563">
        <v>1</v>
      </c>
      <c r="K232" s="563"/>
      <c r="L232" s="578">
        <v>1</v>
      </c>
      <c r="M232" s="578">
        <v>1</v>
      </c>
      <c r="N232" s="580">
        <v>0</v>
      </c>
      <c r="O232" s="580">
        <v>0</v>
      </c>
      <c r="P232" s="580">
        <v>1</v>
      </c>
      <c r="Q232" s="568">
        <f t="shared" si="10"/>
        <v>0</v>
      </c>
      <c r="R232" s="573">
        <v>40960</v>
      </c>
      <c r="S232" s="574">
        <v>41227</v>
      </c>
    </row>
    <row r="233" spans="1:19" ht="18">
      <c r="A233" s="568"/>
      <c r="B233" s="736" t="s">
        <v>42</v>
      </c>
      <c r="C233" s="569" t="s">
        <v>36</v>
      </c>
      <c r="D233" s="568" t="s">
        <v>37</v>
      </c>
      <c r="E233" s="581" t="s">
        <v>908</v>
      </c>
      <c r="F233" s="568" t="s">
        <v>909</v>
      </c>
      <c r="G233" s="563" t="s">
        <v>910</v>
      </c>
      <c r="H233" s="563" t="s">
        <v>911</v>
      </c>
      <c r="I233" s="671" t="s">
        <v>912</v>
      </c>
      <c r="J233" s="576">
        <v>12</v>
      </c>
      <c r="K233" s="576"/>
      <c r="L233" s="570">
        <v>12</v>
      </c>
      <c r="M233" s="570">
        <v>12</v>
      </c>
      <c r="N233" s="572">
        <v>12</v>
      </c>
      <c r="O233" s="572">
        <v>0</v>
      </c>
      <c r="P233" s="572">
        <v>0</v>
      </c>
      <c r="Q233" s="568">
        <f t="shared" si="10"/>
        <v>0</v>
      </c>
      <c r="R233" s="619"/>
      <c r="S233" s="616"/>
    </row>
    <row r="234" spans="1:19" ht="18">
      <c r="A234" s="568"/>
      <c r="B234" s="736" t="s">
        <v>63</v>
      </c>
      <c r="C234" s="569" t="s">
        <v>36</v>
      </c>
      <c r="D234" s="568" t="s">
        <v>37</v>
      </c>
      <c r="E234" s="584" t="s">
        <v>913</v>
      </c>
      <c r="F234" s="576" t="s">
        <v>914</v>
      </c>
      <c r="G234" s="563"/>
      <c r="H234" s="563" t="s">
        <v>915</v>
      </c>
      <c r="I234" s="671" t="s">
        <v>794</v>
      </c>
      <c r="J234" s="576">
        <v>6</v>
      </c>
      <c r="K234" s="576"/>
      <c r="L234" s="578">
        <v>6</v>
      </c>
      <c r="M234" s="578">
        <v>6</v>
      </c>
      <c r="N234" s="580">
        <v>0</v>
      </c>
      <c r="O234" s="580">
        <v>0</v>
      </c>
      <c r="P234" s="580">
        <v>6</v>
      </c>
      <c r="Q234" s="568">
        <f t="shared" si="10"/>
        <v>0</v>
      </c>
      <c r="R234" s="573">
        <v>41354</v>
      </c>
      <c r="S234" s="574">
        <v>41683</v>
      </c>
    </row>
    <row r="235" spans="1:19" ht="18">
      <c r="A235" s="568"/>
      <c r="B235" s="736" t="s">
        <v>42</v>
      </c>
      <c r="C235" s="569" t="s">
        <v>36</v>
      </c>
      <c r="D235" s="568" t="s">
        <v>37</v>
      </c>
      <c r="E235" s="581" t="s">
        <v>916</v>
      </c>
      <c r="F235" s="563" t="s">
        <v>917</v>
      </c>
      <c r="G235" s="563" t="s">
        <v>918</v>
      </c>
      <c r="H235" s="563" t="s">
        <v>919</v>
      </c>
      <c r="I235" s="576" t="s">
        <v>920</v>
      </c>
      <c r="J235" s="777">
        <f>80*2/3</f>
        <v>53.333333333333336</v>
      </c>
      <c r="K235" s="576"/>
      <c r="L235" s="578">
        <v>53</v>
      </c>
      <c r="M235" s="578">
        <v>53</v>
      </c>
      <c r="N235" s="580">
        <v>0</v>
      </c>
      <c r="O235" s="580">
        <v>0</v>
      </c>
      <c r="P235" s="580">
        <v>53</v>
      </c>
      <c r="Q235" s="568">
        <f t="shared" si="10"/>
        <v>0</v>
      </c>
      <c r="R235" s="573">
        <v>41281</v>
      </c>
      <c r="S235" s="574">
        <v>41786</v>
      </c>
    </row>
    <row r="236" spans="1:19" ht="18">
      <c r="A236" s="568"/>
      <c r="B236" s="736" t="s">
        <v>42</v>
      </c>
      <c r="C236" s="569" t="s">
        <v>36</v>
      </c>
      <c r="D236" s="568" t="s">
        <v>37</v>
      </c>
      <c r="E236" s="581" t="s">
        <v>921</v>
      </c>
      <c r="F236" s="563" t="s">
        <v>922</v>
      </c>
      <c r="G236" s="563" t="s">
        <v>923</v>
      </c>
      <c r="H236" s="568" t="s">
        <v>924</v>
      </c>
      <c r="I236" s="563" t="s">
        <v>925</v>
      </c>
      <c r="J236" s="563">
        <v>11</v>
      </c>
      <c r="K236" s="563"/>
      <c r="L236" s="563">
        <v>11</v>
      </c>
      <c r="M236" s="563">
        <v>11</v>
      </c>
      <c r="N236" s="579">
        <v>0</v>
      </c>
      <c r="O236" s="579">
        <v>0</v>
      </c>
      <c r="P236" s="579">
        <v>11</v>
      </c>
      <c r="Q236" s="568">
        <f t="shared" si="10"/>
        <v>0</v>
      </c>
      <c r="R236" s="573">
        <v>40989</v>
      </c>
      <c r="S236" s="574">
        <v>41806</v>
      </c>
    </row>
    <row r="237" spans="1:19" ht="113.25" customHeight="1">
      <c r="A237" s="568"/>
      <c r="B237" s="736" t="s">
        <v>63</v>
      </c>
      <c r="C237" s="569" t="s">
        <v>36</v>
      </c>
      <c r="D237" s="568" t="s">
        <v>352</v>
      </c>
      <c r="E237" s="584" t="s">
        <v>926</v>
      </c>
      <c r="F237" s="571" t="s">
        <v>927</v>
      </c>
      <c r="G237" s="583" t="s">
        <v>2465</v>
      </c>
      <c r="H237" s="582" t="s">
        <v>929</v>
      </c>
      <c r="I237" s="663" t="s">
        <v>930</v>
      </c>
      <c r="J237" s="595">
        <v>15</v>
      </c>
      <c r="K237" s="663"/>
      <c r="L237" s="570">
        <v>15</v>
      </c>
      <c r="M237" s="570">
        <v>15</v>
      </c>
      <c r="N237" s="572">
        <v>15</v>
      </c>
      <c r="O237" s="572">
        <v>0</v>
      </c>
      <c r="P237" s="572">
        <v>0</v>
      </c>
      <c r="Q237" s="595">
        <f t="shared" si="10"/>
        <v>0</v>
      </c>
      <c r="R237" s="573" t="s">
        <v>931</v>
      </c>
      <c r="S237" s="616"/>
    </row>
    <row r="238" spans="1:19" ht="16.5" customHeight="1">
      <c r="A238" s="568"/>
      <c r="B238" s="736" t="s">
        <v>42</v>
      </c>
      <c r="C238" s="569" t="s">
        <v>36</v>
      </c>
      <c r="D238" s="568" t="s">
        <v>37</v>
      </c>
      <c r="E238" s="581" t="s">
        <v>932</v>
      </c>
      <c r="F238" s="563" t="s">
        <v>933</v>
      </c>
      <c r="G238" s="563" t="s">
        <v>934</v>
      </c>
      <c r="H238" s="563" t="s">
        <v>935</v>
      </c>
      <c r="I238" s="778" t="s">
        <v>936</v>
      </c>
      <c r="J238" s="603">
        <v>7</v>
      </c>
      <c r="K238" s="604"/>
      <c r="L238" s="563">
        <v>7</v>
      </c>
      <c r="M238" s="563">
        <v>7</v>
      </c>
      <c r="N238" s="579">
        <v>0</v>
      </c>
      <c r="O238" s="579">
        <v>0</v>
      </c>
      <c r="P238" s="579">
        <v>7</v>
      </c>
      <c r="Q238" s="568">
        <f t="shared" si="10"/>
        <v>0</v>
      </c>
      <c r="R238" s="573">
        <v>41072</v>
      </c>
      <c r="S238" s="574">
        <v>41456</v>
      </c>
    </row>
    <row r="239" spans="1:19" ht="18">
      <c r="A239" s="568"/>
      <c r="B239" s="736" t="s">
        <v>63</v>
      </c>
      <c r="C239" s="569" t="s">
        <v>36</v>
      </c>
      <c r="D239" s="568" t="s">
        <v>37</v>
      </c>
      <c r="E239" s="584" t="s">
        <v>937</v>
      </c>
      <c r="F239" s="576" t="s">
        <v>938</v>
      </c>
      <c r="G239" s="563"/>
      <c r="H239" s="563" t="s">
        <v>939</v>
      </c>
      <c r="I239" s="576" t="s">
        <v>940</v>
      </c>
      <c r="J239" s="576">
        <v>1</v>
      </c>
      <c r="K239" s="576"/>
      <c r="L239" s="578">
        <v>1</v>
      </c>
      <c r="M239" s="578">
        <v>1</v>
      </c>
      <c r="N239" s="580">
        <v>0</v>
      </c>
      <c r="O239" s="580">
        <v>0</v>
      </c>
      <c r="P239" s="580">
        <v>1</v>
      </c>
      <c r="Q239" s="568">
        <f t="shared" si="10"/>
        <v>0</v>
      </c>
      <c r="R239" s="573">
        <v>41373</v>
      </c>
      <c r="S239" s="648" t="s">
        <v>941</v>
      </c>
    </row>
    <row r="240" spans="1:19" ht="18">
      <c r="A240" s="568"/>
      <c r="B240" s="736" t="s">
        <v>63</v>
      </c>
      <c r="C240" s="569" t="s">
        <v>36</v>
      </c>
      <c r="D240" s="568" t="s">
        <v>47</v>
      </c>
      <c r="E240" s="614" t="s">
        <v>942</v>
      </c>
      <c r="F240" s="571" t="s">
        <v>943</v>
      </c>
      <c r="G240" s="571" t="s">
        <v>944</v>
      </c>
      <c r="H240" s="583" t="s">
        <v>945</v>
      </c>
      <c r="I240" s="568" t="s">
        <v>946</v>
      </c>
      <c r="J240" s="568">
        <v>1</v>
      </c>
      <c r="K240" s="568"/>
      <c r="L240" s="578">
        <v>1</v>
      </c>
      <c r="M240" s="570">
        <v>1</v>
      </c>
      <c r="N240" s="572">
        <v>0</v>
      </c>
      <c r="O240" s="572">
        <v>0</v>
      </c>
      <c r="P240" s="572">
        <v>1</v>
      </c>
      <c r="Q240" s="595">
        <f t="shared" si="10"/>
        <v>0</v>
      </c>
      <c r="R240" s="573">
        <v>41333</v>
      </c>
      <c r="S240" s="779">
        <v>41554</v>
      </c>
    </row>
    <row r="241" spans="1:19" ht="18">
      <c r="A241" s="568"/>
      <c r="B241" s="736" t="s">
        <v>42</v>
      </c>
      <c r="C241" s="569" t="s">
        <v>36</v>
      </c>
      <c r="D241" s="568" t="s">
        <v>37</v>
      </c>
      <c r="E241" s="581" t="s">
        <v>947</v>
      </c>
      <c r="F241" s="617" t="s">
        <v>948</v>
      </c>
      <c r="G241" s="563"/>
      <c r="H241" s="563" t="s">
        <v>949</v>
      </c>
      <c r="I241" s="563" t="s">
        <v>94</v>
      </c>
      <c r="J241" s="563">
        <v>1</v>
      </c>
      <c r="K241" s="563"/>
      <c r="L241" s="563">
        <v>1</v>
      </c>
      <c r="M241" s="563">
        <v>1</v>
      </c>
      <c r="N241" s="579">
        <v>1</v>
      </c>
      <c r="O241" s="579">
        <v>0</v>
      </c>
      <c r="P241" s="579">
        <v>0</v>
      </c>
      <c r="Q241" s="568">
        <f t="shared" si="10"/>
        <v>0</v>
      </c>
      <c r="R241" s="619"/>
      <c r="S241" s="648"/>
    </row>
    <row r="242" spans="1:19" ht="18">
      <c r="A242" s="568"/>
      <c r="B242" s="736" t="s">
        <v>63</v>
      </c>
      <c r="C242" s="569" t="s">
        <v>36</v>
      </c>
      <c r="D242" s="568" t="s">
        <v>37</v>
      </c>
      <c r="E242" s="584" t="s">
        <v>950</v>
      </c>
      <c r="F242" s="576" t="s">
        <v>951</v>
      </c>
      <c r="G242" s="576"/>
      <c r="H242" s="576" t="s">
        <v>952</v>
      </c>
      <c r="I242" s="664" t="s">
        <v>953</v>
      </c>
      <c r="J242" s="563">
        <v>9</v>
      </c>
      <c r="K242" s="664"/>
      <c r="L242" s="578">
        <v>9</v>
      </c>
      <c r="M242" s="578">
        <v>9</v>
      </c>
      <c r="N242" s="580">
        <v>0</v>
      </c>
      <c r="O242" s="580">
        <v>0</v>
      </c>
      <c r="P242" s="580">
        <v>9</v>
      </c>
      <c r="Q242" s="568">
        <f t="shared" si="10"/>
        <v>0</v>
      </c>
      <c r="R242" s="619" t="s">
        <v>954</v>
      </c>
      <c r="S242" s="653">
        <v>41500</v>
      </c>
    </row>
    <row r="243" spans="1:19" ht="18">
      <c r="A243" s="568"/>
      <c r="B243" s="736" t="s">
        <v>42</v>
      </c>
      <c r="C243" s="569" t="s">
        <v>36</v>
      </c>
      <c r="D243" s="568" t="s">
        <v>47</v>
      </c>
      <c r="E243" s="581" t="s">
        <v>955</v>
      </c>
      <c r="F243" s="563" t="s">
        <v>956</v>
      </c>
      <c r="G243" s="563"/>
      <c r="H243" s="563" t="s">
        <v>957</v>
      </c>
      <c r="I243" s="563" t="s">
        <v>958</v>
      </c>
      <c r="J243" s="563">
        <v>1</v>
      </c>
      <c r="K243" s="563"/>
      <c r="L243" s="563">
        <v>1</v>
      </c>
      <c r="M243" s="563">
        <v>1</v>
      </c>
      <c r="N243" s="579">
        <v>0</v>
      </c>
      <c r="O243" s="579">
        <v>0</v>
      </c>
      <c r="P243" s="579">
        <v>1</v>
      </c>
      <c r="Q243" s="568">
        <f t="shared" si="10"/>
        <v>0</v>
      </c>
      <c r="R243" s="573">
        <v>40974</v>
      </c>
      <c r="S243" s="653">
        <v>41289</v>
      </c>
    </row>
    <row r="244" spans="1:19" ht="18">
      <c r="A244" s="568"/>
      <c r="B244" s="736" t="s">
        <v>63</v>
      </c>
      <c r="C244" s="569" t="s">
        <v>36</v>
      </c>
      <c r="D244" s="568" t="s">
        <v>37</v>
      </c>
      <c r="E244" s="584" t="s">
        <v>959</v>
      </c>
      <c r="F244" s="576" t="s">
        <v>960</v>
      </c>
      <c r="G244" s="576"/>
      <c r="H244" s="576" t="s">
        <v>961</v>
      </c>
      <c r="I244" s="563" t="s">
        <v>962</v>
      </c>
      <c r="J244" s="563">
        <v>9</v>
      </c>
      <c r="K244" s="563"/>
      <c r="L244" s="578">
        <v>9</v>
      </c>
      <c r="M244" s="578">
        <v>9</v>
      </c>
      <c r="N244" s="580">
        <v>0</v>
      </c>
      <c r="O244" s="580">
        <v>0</v>
      </c>
      <c r="P244" s="580">
        <v>9</v>
      </c>
      <c r="Q244" s="568">
        <f t="shared" si="10"/>
        <v>0</v>
      </c>
      <c r="R244" s="573">
        <v>41264</v>
      </c>
      <c r="S244" s="652">
        <v>41918</v>
      </c>
    </row>
    <row r="245" spans="1:19" ht="18">
      <c r="A245" s="568"/>
      <c r="B245" s="736" t="s">
        <v>63</v>
      </c>
      <c r="C245" s="569" t="s">
        <v>36</v>
      </c>
      <c r="D245" s="568" t="s">
        <v>37</v>
      </c>
      <c r="E245" s="584" t="s">
        <v>963</v>
      </c>
      <c r="F245" s="576" t="s">
        <v>964</v>
      </c>
      <c r="G245" s="563"/>
      <c r="H245" s="563" t="s">
        <v>965</v>
      </c>
      <c r="I245" s="563" t="s">
        <v>966</v>
      </c>
      <c r="J245" s="563">
        <v>2</v>
      </c>
      <c r="K245" s="563"/>
      <c r="L245" s="578">
        <v>2</v>
      </c>
      <c r="M245" s="578">
        <v>2</v>
      </c>
      <c r="N245" s="580">
        <v>0</v>
      </c>
      <c r="O245" s="580">
        <v>0</v>
      </c>
      <c r="P245" s="580">
        <v>2</v>
      </c>
      <c r="Q245" s="568">
        <f t="shared" si="10"/>
        <v>0</v>
      </c>
      <c r="R245" s="573">
        <v>41164</v>
      </c>
      <c r="S245" s="780">
        <v>41505</v>
      </c>
    </row>
    <row r="246" spans="1:19" ht="18">
      <c r="A246" s="568"/>
      <c r="B246" s="736" t="s">
        <v>63</v>
      </c>
      <c r="C246" s="569" t="s">
        <v>36</v>
      </c>
      <c r="D246" s="568" t="s">
        <v>37</v>
      </c>
      <c r="E246" s="584" t="s">
        <v>967</v>
      </c>
      <c r="F246" s="571" t="s">
        <v>968</v>
      </c>
      <c r="G246" s="576"/>
      <c r="H246" s="571" t="s">
        <v>969</v>
      </c>
      <c r="I246" s="683" t="s">
        <v>970</v>
      </c>
      <c r="J246" s="563">
        <v>4</v>
      </c>
      <c r="K246" s="563"/>
      <c r="L246" s="578">
        <v>4</v>
      </c>
      <c r="M246" s="578">
        <v>4</v>
      </c>
      <c r="N246" s="580">
        <v>0</v>
      </c>
      <c r="O246" s="580">
        <v>0</v>
      </c>
      <c r="P246" s="580">
        <v>4</v>
      </c>
      <c r="Q246" s="568">
        <f t="shared" si="10"/>
        <v>0</v>
      </c>
      <c r="R246" s="573">
        <v>41255</v>
      </c>
      <c r="S246" s="780">
        <v>41890</v>
      </c>
    </row>
    <row r="247" spans="1:19" ht="18">
      <c r="A247" s="568"/>
      <c r="B247" s="736" t="s">
        <v>63</v>
      </c>
      <c r="C247" s="569" t="s">
        <v>36</v>
      </c>
      <c r="D247" s="634" t="s">
        <v>37</v>
      </c>
      <c r="E247" s="681" t="s">
        <v>971</v>
      </c>
      <c r="F247" s="671" t="s">
        <v>972</v>
      </c>
      <c r="G247" s="576"/>
      <c r="H247" s="576" t="s">
        <v>184</v>
      </c>
      <c r="I247" s="563" t="s">
        <v>973</v>
      </c>
      <c r="J247" s="563">
        <v>9</v>
      </c>
      <c r="K247" s="563"/>
      <c r="L247" s="578">
        <v>9</v>
      </c>
      <c r="M247" s="578">
        <v>9</v>
      </c>
      <c r="N247" s="580">
        <v>0</v>
      </c>
      <c r="O247" s="580">
        <v>0</v>
      </c>
      <c r="P247" s="580">
        <v>9</v>
      </c>
      <c r="Q247" s="568">
        <f t="shared" si="10"/>
        <v>0</v>
      </c>
      <c r="R247" s="573">
        <v>41946</v>
      </c>
      <c r="S247" s="574">
        <v>41953</v>
      </c>
    </row>
    <row r="248" spans="1:19" ht="18">
      <c r="A248" s="568"/>
      <c r="B248" s="736" t="s">
        <v>35</v>
      </c>
      <c r="C248" s="569" t="s">
        <v>36</v>
      </c>
      <c r="D248" s="568" t="s">
        <v>37</v>
      </c>
      <c r="E248" s="584" t="s">
        <v>974</v>
      </c>
      <c r="F248" s="571" t="s">
        <v>975</v>
      </c>
      <c r="G248" s="571" t="s">
        <v>976</v>
      </c>
      <c r="H248" s="576" t="s">
        <v>977</v>
      </c>
      <c r="I248" s="571" t="s">
        <v>978</v>
      </c>
      <c r="J248" s="571">
        <v>1</v>
      </c>
      <c r="K248" s="571"/>
      <c r="L248" s="570">
        <v>1</v>
      </c>
      <c r="M248" s="570">
        <v>1</v>
      </c>
      <c r="N248" s="572">
        <v>0</v>
      </c>
      <c r="O248" s="572">
        <v>0</v>
      </c>
      <c r="P248" s="572">
        <v>1</v>
      </c>
      <c r="Q248" s="568">
        <f t="shared" si="10"/>
        <v>0</v>
      </c>
      <c r="R248" s="573">
        <v>41309</v>
      </c>
      <c r="S248" s="574">
        <v>41387</v>
      </c>
    </row>
    <row r="249" spans="1:19" ht="18">
      <c r="A249" s="568"/>
      <c r="B249" s="736" t="s">
        <v>63</v>
      </c>
      <c r="C249" s="569" t="s">
        <v>36</v>
      </c>
      <c r="D249" s="568" t="s">
        <v>37</v>
      </c>
      <c r="E249" s="584" t="s">
        <v>979</v>
      </c>
      <c r="F249" s="576" t="s">
        <v>980</v>
      </c>
      <c r="G249" s="576"/>
      <c r="H249" s="576" t="s">
        <v>105</v>
      </c>
      <c r="I249" s="563" t="s">
        <v>981</v>
      </c>
      <c r="J249" s="563">
        <v>1</v>
      </c>
      <c r="K249" s="563"/>
      <c r="L249" s="578">
        <v>1</v>
      </c>
      <c r="M249" s="578">
        <v>1</v>
      </c>
      <c r="N249" s="580">
        <v>0</v>
      </c>
      <c r="O249" s="580">
        <v>0</v>
      </c>
      <c r="P249" s="580">
        <v>1</v>
      </c>
      <c r="Q249" s="568">
        <f t="shared" si="10"/>
        <v>0</v>
      </c>
      <c r="R249" s="573">
        <v>41383</v>
      </c>
      <c r="S249" s="574">
        <v>41917</v>
      </c>
    </row>
    <row r="250" spans="1:19" ht="16.5" customHeight="1">
      <c r="A250" s="568"/>
      <c r="B250" s="736" t="s">
        <v>63</v>
      </c>
      <c r="C250" s="569" t="s">
        <v>36</v>
      </c>
      <c r="D250" s="568" t="s">
        <v>37</v>
      </c>
      <c r="E250" s="584" t="s">
        <v>982</v>
      </c>
      <c r="F250" s="571" t="s">
        <v>983</v>
      </c>
      <c r="G250" s="571"/>
      <c r="H250" s="583" t="s">
        <v>984</v>
      </c>
      <c r="I250" s="563" t="s">
        <v>985</v>
      </c>
      <c r="J250" s="563"/>
      <c r="K250" s="563">
        <v>178</v>
      </c>
      <c r="L250" s="570">
        <v>178</v>
      </c>
      <c r="M250" s="570">
        <v>178</v>
      </c>
      <c r="N250" s="572">
        <v>0</v>
      </c>
      <c r="O250" s="572">
        <v>0</v>
      </c>
      <c r="P250" s="572">
        <v>178</v>
      </c>
      <c r="Q250" s="568">
        <f t="shared" si="10"/>
        <v>0</v>
      </c>
      <c r="R250" s="573">
        <v>41261</v>
      </c>
      <c r="S250" s="574">
        <v>42061</v>
      </c>
    </row>
    <row r="251" spans="1:19" ht="18">
      <c r="A251" s="568"/>
      <c r="B251" s="736" t="s">
        <v>63</v>
      </c>
      <c r="C251" s="596" t="s">
        <v>986</v>
      </c>
      <c r="D251" s="596"/>
      <c r="E251" s="597" t="s">
        <v>987</v>
      </c>
      <c r="F251" s="598" t="s">
        <v>988</v>
      </c>
      <c r="G251" s="598"/>
      <c r="H251" s="598" t="s">
        <v>989</v>
      </c>
      <c r="I251" s="596"/>
      <c r="J251" s="596"/>
      <c r="K251" s="596"/>
      <c r="L251" s="599"/>
      <c r="M251" s="599"/>
      <c r="N251" s="599"/>
      <c r="O251" s="599"/>
      <c r="P251" s="599"/>
      <c r="Q251" s="596">
        <f t="shared" si="10"/>
        <v>0</v>
      </c>
      <c r="R251" s="596"/>
      <c r="S251" s="596"/>
    </row>
    <row r="252" spans="1:19" ht="18">
      <c r="A252" s="568"/>
      <c r="B252" s="736" t="s">
        <v>63</v>
      </c>
      <c r="C252" s="596"/>
      <c r="D252" s="596"/>
      <c r="E252" s="597" t="s">
        <v>990</v>
      </c>
      <c r="F252" s="598" t="s">
        <v>991</v>
      </c>
      <c r="G252" s="598"/>
      <c r="H252" s="598" t="s">
        <v>989</v>
      </c>
      <c r="I252" s="596"/>
      <c r="J252" s="596"/>
      <c r="K252" s="596"/>
      <c r="L252" s="599"/>
      <c r="M252" s="599"/>
      <c r="N252" s="599"/>
      <c r="O252" s="599"/>
      <c r="P252" s="599"/>
      <c r="Q252" s="596">
        <f t="shared" si="10"/>
        <v>0</v>
      </c>
      <c r="R252" s="596"/>
      <c r="S252" s="596"/>
    </row>
    <row r="253" spans="1:19" ht="18">
      <c r="A253" s="568"/>
      <c r="B253" s="736" t="s">
        <v>63</v>
      </c>
      <c r="C253" s="569" t="s">
        <v>36</v>
      </c>
      <c r="D253" s="568" t="s">
        <v>37</v>
      </c>
      <c r="E253" s="584" t="s">
        <v>992</v>
      </c>
      <c r="F253" s="576" t="s">
        <v>993</v>
      </c>
      <c r="G253" s="576"/>
      <c r="H253" s="576" t="s">
        <v>994</v>
      </c>
      <c r="I253" s="568" t="s">
        <v>995</v>
      </c>
      <c r="J253" s="563">
        <v>28</v>
      </c>
      <c r="K253" s="563"/>
      <c r="L253" s="578">
        <v>28</v>
      </c>
      <c r="M253" s="578">
        <v>28</v>
      </c>
      <c r="N253" s="580">
        <v>0</v>
      </c>
      <c r="O253" s="580">
        <v>0</v>
      </c>
      <c r="P253" s="580">
        <v>28</v>
      </c>
      <c r="Q253" s="568">
        <f t="shared" si="10"/>
        <v>0</v>
      </c>
      <c r="R253" s="573">
        <v>41290</v>
      </c>
      <c r="S253" s="574">
        <v>41712</v>
      </c>
    </row>
    <row r="254" spans="1:19" ht="18">
      <c r="A254" s="568"/>
      <c r="B254" s="736" t="s">
        <v>63</v>
      </c>
      <c r="C254" s="569" t="s">
        <v>36</v>
      </c>
      <c r="D254" s="568" t="s">
        <v>37</v>
      </c>
      <c r="E254" s="584" t="s">
        <v>996</v>
      </c>
      <c r="F254" s="576" t="s">
        <v>997</v>
      </c>
      <c r="G254" s="576"/>
      <c r="H254" s="576" t="s">
        <v>998</v>
      </c>
      <c r="I254" s="563" t="s">
        <v>999</v>
      </c>
      <c r="J254" s="563"/>
      <c r="K254" s="563">
        <v>10</v>
      </c>
      <c r="L254" s="578">
        <v>10</v>
      </c>
      <c r="M254" s="578">
        <v>10</v>
      </c>
      <c r="N254" s="580">
        <v>0</v>
      </c>
      <c r="O254" s="580">
        <v>0</v>
      </c>
      <c r="P254" s="580">
        <v>10</v>
      </c>
      <c r="Q254" s="568">
        <f t="shared" si="10"/>
        <v>0</v>
      </c>
      <c r="R254" s="573">
        <v>41395</v>
      </c>
      <c r="S254" s="574">
        <v>41607</v>
      </c>
    </row>
    <row r="255" spans="1:19" ht="18">
      <c r="A255" s="568"/>
      <c r="B255" s="736" t="s">
        <v>63</v>
      </c>
      <c r="C255" s="596"/>
      <c r="D255" s="596"/>
      <c r="E255" s="597" t="s">
        <v>1000</v>
      </c>
      <c r="F255" s="598" t="s">
        <v>1001</v>
      </c>
      <c r="G255" s="598"/>
      <c r="H255" s="598" t="s">
        <v>989</v>
      </c>
      <c r="I255" s="596"/>
      <c r="J255" s="596"/>
      <c r="K255" s="596"/>
      <c r="L255" s="599"/>
      <c r="M255" s="599"/>
      <c r="N255" s="599"/>
      <c r="O255" s="599"/>
      <c r="P255" s="599"/>
      <c r="Q255" s="596">
        <f t="shared" si="10"/>
        <v>0</v>
      </c>
      <c r="R255" s="596"/>
      <c r="S255" s="596"/>
    </row>
    <row r="256" spans="1:19" ht="18">
      <c r="A256" s="568"/>
      <c r="B256" s="736" t="s">
        <v>63</v>
      </c>
      <c r="C256" s="569" t="s">
        <v>36</v>
      </c>
      <c r="D256" s="568" t="s">
        <v>37</v>
      </c>
      <c r="E256" s="584" t="s">
        <v>1002</v>
      </c>
      <c r="F256" s="671" t="s">
        <v>1003</v>
      </c>
      <c r="G256" s="563"/>
      <c r="H256" s="563" t="s">
        <v>1004</v>
      </c>
      <c r="I256" s="563" t="s">
        <v>94</v>
      </c>
      <c r="J256" s="563">
        <v>6</v>
      </c>
      <c r="K256" s="563"/>
      <c r="L256" s="578">
        <v>6</v>
      </c>
      <c r="M256" s="578">
        <v>6</v>
      </c>
      <c r="N256" s="579">
        <v>6</v>
      </c>
      <c r="O256" s="579"/>
      <c r="P256" s="579"/>
      <c r="Q256" s="568">
        <f t="shared" si="10"/>
        <v>0</v>
      </c>
      <c r="R256" s="619"/>
      <c r="S256" s="616"/>
    </row>
    <row r="257" spans="1:19" ht="18">
      <c r="A257" s="568"/>
      <c r="B257" s="736" t="s">
        <v>63</v>
      </c>
      <c r="C257" s="596"/>
      <c r="D257" s="596"/>
      <c r="E257" s="597" t="s">
        <v>1005</v>
      </c>
      <c r="F257" s="598" t="s">
        <v>1006</v>
      </c>
      <c r="G257" s="598"/>
      <c r="H257" s="598" t="s">
        <v>989</v>
      </c>
      <c r="I257" s="611"/>
      <c r="J257" s="611"/>
      <c r="K257" s="611"/>
      <c r="L257" s="599"/>
      <c r="M257" s="599"/>
      <c r="N257" s="599"/>
      <c r="O257" s="599"/>
      <c r="P257" s="599"/>
      <c r="Q257" s="596">
        <f t="shared" si="10"/>
        <v>0</v>
      </c>
      <c r="R257" s="596"/>
      <c r="S257" s="596"/>
    </row>
    <row r="258" spans="1:19" ht="18">
      <c r="A258" s="568"/>
      <c r="B258" s="736" t="s">
        <v>63</v>
      </c>
      <c r="C258" s="596"/>
      <c r="D258" s="596"/>
      <c r="E258" s="597" t="s">
        <v>1007</v>
      </c>
      <c r="F258" s="598" t="s">
        <v>1008</v>
      </c>
      <c r="G258" s="598"/>
      <c r="H258" s="598" t="s">
        <v>989</v>
      </c>
      <c r="I258" s="596"/>
      <c r="J258" s="596"/>
      <c r="K258" s="596"/>
      <c r="L258" s="599"/>
      <c r="M258" s="599"/>
      <c r="N258" s="599"/>
      <c r="O258" s="599"/>
      <c r="P258" s="599"/>
      <c r="Q258" s="596">
        <f t="shared" si="10"/>
        <v>0</v>
      </c>
      <c r="R258" s="611">
        <v>40450</v>
      </c>
      <c r="S258" s="611">
        <v>40966</v>
      </c>
    </row>
    <row r="259" spans="1:19" ht="18">
      <c r="A259" s="568"/>
      <c r="B259" s="736" t="s">
        <v>63</v>
      </c>
      <c r="C259" s="569" t="s">
        <v>36</v>
      </c>
      <c r="D259" s="568" t="s">
        <v>37</v>
      </c>
      <c r="E259" s="584" t="s">
        <v>1009</v>
      </c>
      <c r="F259" s="576" t="s">
        <v>1010</v>
      </c>
      <c r="G259" s="576"/>
      <c r="H259" s="576" t="s">
        <v>1011</v>
      </c>
      <c r="I259" s="568" t="s">
        <v>1012</v>
      </c>
      <c r="J259" s="568">
        <v>22</v>
      </c>
      <c r="K259" s="568"/>
      <c r="L259" s="578">
        <v>22</v>
      </c>
      <c r="M259" s="578">
        <v>22</v>
      </c>
      <c r="N259" s="580">
        <v>0</v>
      </c>
      <c r="O259" s="580">
        <v>0</v>
      </c>
      <c r="P259" s="580">
        <v>22</v>
      </c>
      <c r="Q259" s="568">
        <f t="shared" si="10"/>
        <v>0</v>
      </c>
      <c r="R259" s="573">
        <v>41372</v>
      </c>
      <c r="S259" s="616" t="s">
        <v>1013</v>
      </c>
    </row>
    <row r="260" spans="1:19" ht="18">
      <c r="A260" s="568"/>
      <c r="B260" s="736" t="s">
        <v>63</v>
      </c>
      <c r="C260" s="569" t="s">
        <v>36</v>
      </c>
      <c r="D260" s="568" t="s">
        <v>37</v>
      </c>
      <c r="E260" s="584" t="s">
        <v>1014</v>
      </c>
      <c r="F260" s="576" t="s">
        <v>1015</v>
      </c>
      <c r="G260" s="563"/>
      <c r="H260" s="563" t="s">
        <v>1016</v>
      </c>
      <c r="I260" s="602" t="s">
        <v>1017</v>
      </c>
      <c r="J260" s="563">
        <v>1</v>
      </c>
      <c r="K260" s="563"/>
      <c r="L260" s="578">
        <v>1</v>
      </c>
      <c r="M260" s="578">
        <v>1</v>
      </c>
      <c r="N260" s="579">
        <v>1</v>
      </c>
      <c r="O260" s="579"/>
      <c r="P260" s="579"/>
      <c r="Q260" s="568">
        <f t="shared" si="10"/>
        <v>0</v>
      </c>
      <c r="R260" s="619" t="s">
        <v>1018</v>
      </c>
      <c r="S260" s="616"/>
    </row>
    <row r="261" spans="1:19" ht="18">
      <c r="A261" s="568"/>
      <c r="B261" s="736" t="s">
        <v>63</v>
      </c>
      <c r="C261" s="569" t="s">
        <v>36</v>
      </c>
      <c r="D261" s="568" t="s">
        <v>37</v>
      </c>
      <c r="E261" s="584" t="s">
        <v>1019</v>
      </c>
      <c r="F261" s="571" t="s">
        <v>1020</v>
      </c>
      <c r="G261" s="663" t="s">
        <v>1021</v>
      </c>
      <c r="H261" s="663" t="s">
        <v>1022</v>
      </c>
      <c r="I261" s="781" t="s">
        <v>1023</v>
      </c>
      <c r="J261" s="663">
        <v>1</v>
      </c>
      <c r="K261" s="663"/>
      <c r="L261" s="570">
        <v>1</v>
      </c>
      <c r="M261" s="570">
        <v>1</v>
      </c>
      <c r="N261" s="579">
        <v>0</v>
      </c>
      <c r="O261" s="579">
        <v>1</v>
      </c>
      <c r="P261" s="579">
        <v>0</v>
      </c>
      <c r="Q261" s="568">
        <f t="shared" si="10"/>
        <v>0</v>
      </c>
      <c r="R261" s="573">
        <v>42355</v>
      </c>
      <c r="S261" s="586"/>
    </row>
    <row r="262" spans="1:19" ht="18">
      <c r="A262" s="568"/>
      <c r="B262" s="736" t="s">
        <v>63</v>
      </c>
      <c r="C262" s="569" t="s">
        <v>36</v>
      </c>
      <c r="D262" s="568" t="s">
        <v>37</v>
      </c>
      <c r="E262" s="584" t="s">
        <v>1024</v>
      </c>
      <c r="F262" s="576" t="s">
        <v>1025</v>
      </c>
      <c r="G262" s="576"/>
      <c r="H262" s="576" t="s">
        <v>1026</v>
      </c>
      <c r="I262" s="563" t="s">
        <v>1027</v>
      </c>
      <c r="J262" s="563"/>
      <c r="K262" s="563">
        <v>72</v>
      </c>
      <c r="L262" s="578">
        <v>72</v>
      </c>
      <c r="M262" s="578">
        <v>72</v>
      </c>
      <c r="N262" s="580">
        <v>0</v>
      </c>
      <c r="O262" s="580">
        <v>0</v>
      </c>
      <c r="P262" s="580">
        <v>72</v>
      </c>
      <c r="Q262" s="568">
        <f t="shared" si="10"/>
        <v>0</v>
      </c>
      <c r="R262" s="573">
        <v>41444</v>
      </c>
      <c r="S262" s="574">
        <v>41970</v>
      </c>
    </row>
    <row r="263" spans="1:19" ht="18">
      <c r="A263" s="568"/>
      <c r="B263" s="736" t="s">
        <v>42</v>
      </c>
      <c r="C263" s="569" t="s">
        <v>36</v>
      </c>
      <c r="D263" s="568" t="s">
        <v>37</v>
      </c>
      <c r="E263" s="581" t="s">
        <v>1028</v>
      </c>
      <c r="F263" s="658" t="s">
        <v>333</v>
      </c>
      <c r="G263" s="782" t="s">
        <v>1029</v>
      </c>
      <c r="H263" s="658" t="s">
        <v>1030</v>
      </c>
      <c r="I263" s="686" t="s">
        <v>336</v>
      </c>
      <c r="J263" s="658">
        <v>44</v>
      </c>
      <c r="K263" s="686"/>
      <c r="L263" s="658">
        <v>44</v>
      </c>
      <c r="M263" s="658">
        <v>44</v>
      </c>
      <c r="N263" s="783">
        <v>0</v>
      </c>
      <c r="O263" s="732">
        <v>0</v>
      </c>
      <c r="P263" s="732">
        <v>44</v>
      </c>
      <c r="Q263" s="568">
        <f t="shared" si="10"/>
        <v>0</v>
      </c>
      <c r="R263" s="573">
        <v>41382</v>
      </c>
      <c r="S263" s="784">
        <v>41540</v>
      </c>
    </row>
    <row r="264" spans="1:19" ht="18">
      <c r="A264" s="568"/>
      <c r="B264" s="736" t="s">
        <v>63</v>
      </c>
      <c r="C264" s="569" t="s">
        <v>36</v>
      </c>
      <c r="D264" s="568" t="s">
        <v>37</v>
      </c>
      <c r="E264" s="584" t="s">
        <v>1031</v>
      </c>
      <c r="F264" s="576" t="s">
        <v>1032</v>
      </c>
      <c r="G264" s="576"/>
      <c r="H264" s="576" t="s">
        <v>1033</v>
      </c>
      <c r="I264" s="563" t="s">
        <v>1034</v>
      </c>
      <c r="J264" s="563">
        <v>1</v>
      </c>
      <c r="K264" s="563"/>
      <c r="L264" s="578">
        <v>1</v>
      </c>
      <c r="M264" s="578">
        <v>1</v>
      </c>
      <c r="N264" s="580">
        <v>0</v>
      </c>
      <c r="O264" s="580">
        <v>0</v>
      </c>
      <c r="P264" s="580">
        <v>1</v>
      </c>
      <c r="Q264" s="568">
        <f t="shared" si="10"/>
        <v>0</v>
      </c>
      <c r="R264" s="573">
        <v>41367</v>
      </c>
      <c r="S264" s="666">
        <v>41800</v>
      </c>
    </row>
    <row r="265" spans="1:19" ht="18">
      <c r="A265" s="568"/>
      <c r="B265" s="736" t="s">
        <v>63</v>
      </c>
      <c r="C265" s="569" t="s">
        <v>36</v>
      </c>
      <c r="D265" s="568" t="s">
        <v>37</v>
      </c>
      <c r="E265" s="584" t="s">
        <v>1035</v>
      </c>
      <c r="F265" s="576" t="s">
        <v>1036</v>
      </c>
      <c r="G265" s="785"/>
      <c r="H265" s="563" t="s">
        <v>1037</v>
      </c>
      <c r="I265" s="576" t="s">
        <v>1038</v>
      </c>
      <c r="J265" s="576">
        <v>9</v>
      </c>
      <c r="K265" s="576"/>
      <c r="L265" s="578">
        <v>9</v>
      </c>
      <c r="M265" s="578">
        <v>9</v>
      </c>
      <c r="N265" s="580">
        <v>0</v>
      </c>
      <c r="O265" s="580">
        <v>0</v>
      </c>
      <c r="P265" s="580">
        <v>9</v>
      </c>
      <c r="Q265" s="568">
        <f t="shared" si="10"/>
        <v>0</v>
      </c>
      <c r="R265" s="573">
        <v>41449</v>
      </c>
      <c r="S265" s="605">
        <v>41584</v>
      </c>
    </row>
    <row r="266" spans="1:19" ht="18">
      <c r="A266" s="568"/>
      <c r="B266" s="736" t="s">
        <v>252</v>
      </c>
      <c r="C266" s="569" t="s">
        <v>36</v>
      </c>
      <c r="D266" s="568" t="s">
        <v>37</v>
      </c>
      <c r="E266" s="584" t="s">
        <v>1039</v>
      </c>
      <c r="F266" s="576" t="s">
        <v>1040</v>
      </c>
      <c r="G266" s="576"/>
      <c r="H266" s="602" t="s">
        <v>1041</v>
      </c>
      <c r="I266" s="576" t="s">
        <v>1042</v>
      </c>
      <c r="J266" s="576">
        <v>1</v>
      </c>
      <c r="K266" s="576"/>
      <c r="L266" s="578">
        <v>1</v>
      </c>
      <c r="M266" s="578">
        <v>1</v>
      </c>
      <c r="N266" s="580">
        <v>0</v>
      </c>
      <c r="O266" s="580">
        <v>0</v>
      </c>
      <c r="P266" s="580">
        <v>1</v>
      </c>
      <c r="Q266" s="568">
        <f t="shared" si="10"/>
        <v>0</v>
      </c>
      <c r="R266" s="573">
        <v>41688</v>
      </c>
      <c r="S266" s="574">
        <v>41920</v>
      </c>
    </row>
    <row r="267" spans="1:19" ht="18">
      <c r="A267" s="568"/>
      <c r="B267" s="736" t="s">
        <v>63</v>
      </c>
      <c r="C267" s="596"/>
      <c r="D267" s="596"/>
      <c r="E267" s="597" t="s">
        <v>1043</v>
      </c>
      <c r="F267" s="598" t="s">
        <v>1044</v>
      </c>
      <c r="G267" s="596" t="s">
        <v>989</v>
      </c>
      <c r="H267" s="598" t="s">
        <v>1045</v>
      </c>
      <c r="I267" s="786" t="s">
        <v>1046</v>
      </c>
      <c r="J267" s="596"/>
      <c r="K267" s="596"/>
      <c r="L267" s="599"/>
      <c r="M267" s="599"/>
      <c r="N267" s="599"/>
      <c r="O267" s="599"/>
      <c r="P267" s="599"/>
      <c r="Q267" s="596">
        <f t="shared" si="10"/>
        <v>0</v>
      </c>
      <c r="R267" s="596"/>
      <c r="S267" s="611">
        <v>41648</v>
      </c>
    </row>
    <row r="268" spans="1:19" ht="18">
      <c r="A268" s="568"/>
      <c r="B268" s="736" t="s">
        <v>252</v>
      </c>
      <c r="C268" s="569" t="s">
        <v>36</v>
      </c>
      <c r="D268" s="568" t="s">
        <v>37</v>
      </c>
      <c r="E268" s="578" t="s">
        <v>1047</v>
      </c>
      <c r="F268" s="576" t="s">
        <v>1048</v>
      </c>
      <c r="G268" s="576"/>
      <c r="H268" s="576" t="s">
        <v>1049</v>
      </c>
      <c r="I268" s="563" t="s">
        <v>1050</v>
      </c>
      <c r="J268" s="563">
        <v>1</v>
      </c>
      <c r="K268" s="563"/>
      <c r="L268" s="578">
        <v>1</v>
      </c>
      <c r="M268" s="578">
        <v>1</v>
      </c>
      <c r="N268" s="580">
        <v>0</v>
      </c>
      <c r="O268" s="580">
        <v>0</v>
      </c>
      <c r="P268" s="580">
        <v>1</v>
      </c>
      <c r="Q268" s="568">
        <f t="shared" si="10"/>
        <v>0</v>
      </c>
      <c r="R268" s="573">
        <v>41883</v>
      </c>
      <c r="S268" s="574">
        <v>41901</v>
      </c>
    </row>
    <row r="269" spans="1:19" ht="18">
      <c r="A269" s="568"/>
      <c r="B269" s="736" t="s">
        <v>63</v>
      </c>
      <c r="C269" s="569" t="s">
        <v>36</v>
      </c>
      <c r="D269" s="568" t="s">
        <v>37</v>
      </c>
      <c r="E269" s="570" t="s">
        <v>1051</v>
      </c>
      <c r="F269" s="571" t="s">
        <v>1052</v>
      </c>
      <c r="G269" s="571"/>
      <c r="H269" s="563" t="s">
        <v>1053</v>
      </c>
      <c r="I269" s="563" t="s">
        <v>1054</v>
      </c>
      <c r="J269" s="563">
        <v>2</v>
      </c>
      <c r="K269" s="563"/>
      <c r="L269" s="578">
        <v>2</v>
      </c>
      <c r="M269" s="578">
        <v>2</v>
      </c>
      <c r="N269" s="580"/>
      <c r="O269" s="580">
        <v>2</v>
      </c>
      <c r="P269" s="580"/>
      <c r="Q269" s="568">
        <f t="shared" si="10"/>
        <v>0</v>
      </c>
      <c r="R269" s="787">
        <v>41387</v>
      </c>
      <c r="S269" s="616"/>
    </row>
    <row r="270" spans="1:19" ht="18">
      <c r="A270" s="568"/>
      <c r="B270" s="736" t="s">
        <v>63</v>
      </c>
      <c r="C270" s="569" t="s">
        <v>36</v>
      </c>
      <c r="D270" s="568" t="s">
        <v>37</v>
      </c>
      <c r="E270" s="578" t="s">
        <v>1055</v>
      </c>
      <c r="F270" s="576" t="s">
        <v>1056</v>
      </c>
      <c r="G270" s="563"/>
      <c r="H270" s="563" t="s">
        <v>1057</v>
      </c>
      <c r="I270" s="563" t="s">
        <v>1058</v>
      </c>
      <c r="J270" s="563">
        <v>2</v>
      </c>
      <c r="K270" s="563"/>
      <c r="L270" s="578">
        <v>3</v>
      </c>
      <c r="M270" s="578">
        <v>2</v>
      </c>
      <c r="N270" s="579">
        <v>0</v>
      </c>
      <c r="O270" s="579">
        <v>0</v>
      </c>
      <c r="P270" s="579">
        <v>2</v>
      </c>
      <c r="Q270" s="568">
        <f t="shared" si="10"/>
        <v>0</v>
      </c>
      <c r="R270" s="573">
        <v>41516</v>
      </c>
      <c r="S270" s="574">
        <v>42013</v>
      </c>
    </row>
    <row r="271" spans="1:19" ht="18">
      <c r="A271" s="568"/>
      <c r="B271" s="736" t="s">
        <v>252</v>
      </c>
      <c r="C271" s="569" t="s">
        <v>36</v>
      </c>
      <c r="D271" s="568" t="s">
        <v>47</v>
      </c>
      <c r="E271" s="581" t="s">
        <v>1059</v>
      </c>
      <c r="F271" s="788" t="s">
        <v>1060</v>
      </c>
      <c r="G271" s="576"/>
      <c r="H271" s="576" t="s">
        <v>1061</v>
      </c>
      <c r="I271" s="563" t="s">
        <v>94</v>
      </c>
      <c r="J271" s="563">
        <v>3</v>
      </c>
      <c r="K271" s="563"/>
      <c r="L271" s="578">
        <v>3</v>
      </c>
      <c r="M271" s="578">
        <v>3</v>
      </c>
      <c r="N271" s="580">
        <v>3</v>
      </c>
      <c r="O271" s="580">
        <v>0</v>
      </c>
      <c r="P271" s="580">
        <v>0</v>
      </c>
      <c r="Q271" s="568">
        <f t="shared" si="10"/>
        <v>0</v>
      </c>
      <c r="R271" s="619"/>
      <c r="S271" s="616"/>
    </row>
    <row r="272" spans="1:19" ht="18">
      <c r="A272" s="568"/>
      <c r="B272" s="736" t="s">
        <v>252</v>
      </c>
      <c r="C272" s="569" t="s">
        <v>36</v>
      </c>
      <c r="D272" s="568" t="s">
        <v>37</v>
      </c>
      <c r="E272" s="578" t="s">
        <v>1062</v>
      </c>
      <c r="F272" s="576" t="s">
        <v>1063</v>
      </c>
      <c r="G272" s="576"/>
      <c r="H272" s="789" t="s">
        <v>1064</v>
      </c>
      <c r="I272" s="577" t="s">
        <v>1065</v>
      </c>
      <c r="J272" s="563">
        <v>1</v>
      </c>
      <c r="K272" s="563"/>
      <c r="L272" s="578">
        <v>1</v>
      </c>
      <c r="M272" s="578">
        <v>1</v>
      </c>
      <c r="N272" s="580">
        <v>0</v>
      </c>
      <c r="O272" s="580">
        <v>0</v>
      </c>
      <c r="P272" s="580">
        <v>1</v>
      </c>
      <c r="Q272" s="568">
        <f t="shared" si="10"/>
        <v>0</v>
      </c>
      <c r="R272" s="573">
        <v>41652</v>
      </c>
      <c r="S272" s="574">
        <v>42090</v>
      </c>
    </row>
    <row r="273" spans="1:19" ht="18">
      <c r="A273" s="568"/>
      <c r="B273" s="736" t="s">
        <v>252</v>
      </c>
      <c r="C273" s="569" t="s">
        <v>36</v>
      </c>
      <c r="D273" s="568" t="s">
        <v>37</v>
      </c>
      <c r="E273" s="578" t="s">
        <v>1066</v>
      </c>
      <c r="F273" s="576" t="s">
        <v>1067</v>
      </c>
      <c r="G273" s="576"/>
      <c r="H273" s="671" t="s">
        <v>1068</v>
      </c>
      <c r="I273" s="563" t="s">
        <v>1069</v>
      </c>
      <c r="J273" s="563">
        <v>1</v>
      </c>
      <c r="K273" s="563"/>
      <c r="L273" s="578">
        <v>1</v>
      </c>
      <c r="M273" s="578">
        <v>1</v>
      </c>
      <c r="N273" s="580">
        <v>0</v>
      </c>
      <c r="O273" s="580">
        <v>0</v>
      </c>
      <c r="P273" s="580">
        <v>1</v>
      </c>
      <c r="Q273" s="568">
        <f t="shared" si="10"/>
        <v>0</v>
      </c>
      <c r="R273" s="573">
        <v>41550</v>
      </c>
      <c r="S273" s="574">
        <v>41918</v>
      </c>
    </row>
    <row r="274" spans="1:19" ht="18">
      <c r="A274" s="568"/>
      <c r="B274" s="736" t="s">
        <v>252</v>
      </c>
      <c r="C274" s="569" t="s">
        <v>1070</v>
      </c>
      <c r="D274" s="568" t="s">
        <v>37</v>
      </c>
      <c r="E274" s="581" t="s">
        <v>1071</v>
      </c>
      <c r="F274" s="576" t="s">
        <v>1072</v>
      </c>
      <c r="G274" s="576"/>
      <c r="H274" s="576" t="s">
        <v>1073</v>
      </c>
      <c r="I274" s="576" t="s">
        <v>1074</v>
      </c>
      <c r="J274" s="576"/>
      <c r="K274" s="576">
        <v>12</v>
      </c>
      <c r="L274" s="578">
        <v>12</v>
      </c>
      <c r="M274" s="578">
        <v>12</v>
      </c>
      <c r="N274" s="580">
        <v>0</v>
      </c>
      <c r="O274" s="580">
        <v>0</v>
      </c>
      <c r="P274" s="580">
        <v>12</v>
      </c>
      <c r="Q274" s="568">
        <f t="shared" si="10"/>
        <v>0</v>
      </c>
      <c r="R274" s="573">
        <v>41723</v>
      </c>
      <c r="S274" s="574">
        <v>42200</v>
      </c>
    </row>
    <row r="275" spans="1:19" ht="18">
      <c r="A275" s="568"/>
      <c r="B275" s="736" t="s">
        <v>252</v>
      </c>
      <c r="C275" s="596"/>
      <c r="D275" s="596"/>
      <c r="E275" s="599" t="s">
        <v>1075</v>
      </c>
      <c r="F275" s="598" t="s">
        <v>1076</v>
      </c>
      <c r="G275" s="598"/>
      <c r="H275" s="598" t="s">
        <v>1077</v>
      </c>
      <c r="I275" s="596" t="s">
        <v>1078</v>
      </c>
      <c r="J275" s="596"/>
      <c r="K275" s="596"/>
      <c r="L275" s="599"/>
      <c r="M275" s="599"/>
      <c r="N275" s="599"/>
      <c r="O275" s="599"/>
      <c r="P275" s="599"/>
      <c r="Q275" s="568">
        <f t="shared" si="10"/>
        <v>0</v>
      </c>
      <c r="R275" s="596"/>
      <c r="S275" s="596"/>
    </row>
    <row r="276" spans="1:19" ht="18">
      <c r="A276" s="568"/>
      <c r="B276" s="736" t="s">
        <v>252</v>
      </c>
      <c r="C276" s="596"/>
      <c r="D276" s="596"/>
      <c r="E276" s="702" t="s">
        <v>1079</v>
      </c>
      <c r="F276" s="598" t="s">
        <v>1080</v>
      </c>
      <c r="G276" s="598" t="s">
        <v>989</v>
      </c>
      <c r="H276" s="598" t="s">
        <v>1081</v>
      </c>
      <c r="I276" s="596" t="s">
        <v>1082</v>
      </c>
      <c r="J276" s="596"/>
      <c r="K276" s="596"/>
      <c r="L276" s="599"/>
      <c r="M276" s="599"/>
      <c r="N276" s="599"/>
      <c r="O276" s="599"/>
      <c r="P276" s="599"/>
      <c r="Q276" s="596">
        <f t="shared" si="10"/>
        <v>0</v>
      </c>
      <c r="R276" s="611">
        <v>41603</v>
      </c>
      <c r="S276" s="611">
        <v>41975</v>
      </c>
    </row>
    <row r="277" spans="1:19" ht="18">
      <c r="A277" s="568"/>
      <c r="B277" s="736" t="s">
        <v>252</v>
      </c>
      <c r="C277" s="569" t="s">
        <v>36</v>
      </c>
      <c r="D277" s="568" t="s">
        <v>37</v>
      </c>
      <c r="E277" s="570" t="s">
        <v>1083</v>
      </c>
      <c r="F277" s="576" t="s">
        <v>1084</v>
      </c>
      <c r="G277" s="576"/>
      <c r="H277" s="576" t="s">
        <v>1085</v>
      </c>
      <c r="I277" s="563" t="s">
        <v>1086</v>
      </c>
      <c r="J277" s="563">
        <v>1</v>
      </c>
      <c r="K277" s="563"/>
      <c r="L277" s="578">
        <v>1</v>
      </c>
      <c r="M277" s="578">
        <v>1</v>
      </c>
      <c r="N277" s="580">
        <v>0</v>
      </c>
      <c r="O277" s="580">
        <v>0</v>
      </c>
      <c r="P277" s="580">
        <v>1</v>
      </c>
      <c r="Q277" s="568">
        <f t="shared" si="10"/>
        <v>0</v>
      </c>
      <c r="R277" s="573">
        <v>41680</v>
      </c>
      <c r="S277" s="574">
        <v>42136</v>
      </c>
    </row>
    <row r="278" spans="1:19" ht="18">
      <c r="A278" s="568"/>
      <c r="B278" s="736" t="s">
        <v>252</v>
      </c>
      <c r="C278" s="569" t="s">
        <v>36</v>
      </c>
      <c r="D278" s="568" t="s">
        <v>47</v>
      </c>
      <c r="E278" s="581" t="s">
        <v>1087</v>
      </c>
      <c r="F278" s="576" t="s">
        <v>1088</v>
      </c>
      <c r="G278" s="576"/>
      <c r="H278" s="671" t="s">
        <v>1089</v>
      </c>
      <c r="I278" s="563" t="s">
        <v>94</v>
      </c>
      <c r="J278" s="563">
        <v>1</v>
      </c>
      <c r="K278" s="563"/>
      <c r="L278" s="578">
        <v>1</v>
      </c>
      <c r="M278" s="578">
        <v>1</v>
      </c>
      <c r="N278" s="580">
        <v>1</v>
      </c>
      <c r="O278" s="580">
        <v>0</v>
      </c>
      <c r="P278" s="580">
        <v>0</v>
      </c>
      <c r="Q278" s="568">
        <f t="shared" si="10"/>
        <v>0</v>
      </c>
      <c r="R278" s="619"/>
      <c r="S278" s="616"/>
    </row>
    <row r="279" spans="1:19" ht="18">
      <c r="A279" s="568"/>
      <c r="B279" s="736" t="s">
        <v>63</v>
      </c>
      <c r="C279" s="569" t="s">
        <v>36</v>
      </c>
      <c r="D279" s="568" t="s">
        <v>37</v>
      </c>
      <c r="E279" s="578" t="s">
        <v>1090</v>
      </c>
      <c r="F279" s="576" t="s">
        <v>1091</v>
      </c>
      <c r="G279" s="563"/>
      <c r="H279" s="563" t="s">
        <v>1092</v>
      </c>
      <c r="I279" s="755" t="s">
        <v>1093</v>
      </c>
      <c r="J279" s="576">
        <v>8</v>
      </c>
      <c r="K279" s="576"/>
      <c r="L279" s="578">
        <v>8</v>
      </c>
      <c r="M279" s="578">
        <v>8</v>
      </c>
      <c r="N279" s="580">
        <v>0</v>
      </c>
      <c r="O279" s="580">
        <v>0</v>
      </c>
      <c r="P279" s="580">
        <v>8</v>
      </c>
      <c r="Q279" s="568">
        <f t="shared" si="10"/>
        <v>0</v>
      </c>
      <c r="R279" s="573">
        <v>41522</v>
      </c>
      <c r="S279" s="574">
        <v>41990</v>
      </c>
    </row>
    <row r="280" spans="1:19" ht="18">
      <c r="A280" s="568"/>
      <c r="B280" s="736" t="s">
        <v>63</v>
      </c>
      <c r="C280" s="569" t="s">
        <v>36</v>
      </c>
      <c r="D280" s="568" t="s">
        <v>37</v>
      </c>
      <c r="E280" s="584" t="s">
        <v>1094</v>
      </c>
      <c r="F280" s="576" t="s">
        <v>1095</v>
      </c>
      <c r="G280" s="576" t="s">
        <v>1096</v>
      </c>
      <c r="H280" s="576" t="s">
        <v>1097</v>
      </c>
      <c r="I280" s="601" t="s">
        <v>995</v>
      </c>
      <c r="J280" s="563">
        <v>1</v>
      </c>
      <c r="K280" s="563"/>
      <c r="L280" s="578">
        <v>1</v>
      </c>
      <c r="M280" s="578">
        <v>1</v>
      </c>
      <c r="N280" s="580">
        <v>0</v>
      </c>
      <c r="O280" s="580">
        <v>0</v>
      </c>
      <c r="P280" s="580">
        <v>1</v>
      </c>
      <c r="Q280" s="568">
        <f t="shared" si="10"/>
        <v>0</v>
      </c>
      <c r="R280" s="573">
        <v>41290</v>
      </c>
      <c r="S280" s="574">
        <v>41902</v>
      </c>
    </row>
    <row r="281" spans="1:19" ht="18">
      <c r="A281" s="568"/>
      <c r="B281" s="736" t="s">
        <v>623</v>
      </c>
      <c r="C281" s="569" t="s">
        <v>36</v>
      </c>
      <c r="D281" s="568" t="s">
        <v>37</v>
      </c>
      <c r="E281" s="584" t="s">
        <v>1098</v>
      </c>
      <c r="F281" s="563" t="s">
        <v>1099</v>
      </c>
      <c r="G281" s="576" t="s">
        <v>1100</v>
      </c>
      <c r="H281" s="576" t="s">
        <v>1101</v>
      </c>
      <c r="I281" s="568" t="s">
        <v>995</v>
      </c>
      <c r="J281" s="563">
        <v>1</v>
      </c>
      <c r="K281" s="563"/>
      <c r="L281" s="578">
        <v>1</v>
      </c>
      <c r="M281" s="578">
        <v>1</v>
      </c>
      <c r="N281" s="580">
        <v>0</v>
      </c>
      <c r="O281" s="580">
        <v>0</v>
      </c>
      <c r="P281" s="580">
        <v>1</v>
      </c>
      <c r="Q281" s="568">
        <f t="shared" si="10"/>
        <v>0</v>
      </c>
      <c r="R281" s="573">
        <v>41290</v>
      </c>
      <c r="S281" s="574">
        <v>41902</v>
      </c>
    </row>
    <row r="282" spans="1:19" ht="18">
      <c r="A282" s="568"/>
      <c r="B282" s="736" t="s">
        <v>252</v>
      </c>
      <c r="C282" s="569" t="s">
        <v>36</v>
      </c>
      <c r="D282" s="568" t="s">
        <v>47</v>
      </c>
      <c r="E282" s="581" t="s">
        <v>1102</v>
      </c>
      <c r="F282" s="576" t="s">
        <v>1103</v>
      </c>
      <c r="G282" s="576"/>
      <c r="H282" s="576" t="s">
        <v>1104</v>
      </c>
      <c r="I282" s="563" t="s">
        <v>1105</v>
      </c>
      <c r="J282" s="563">
        <v>1</v>
      </c>
      <c r="K282" s="563"/>
      <c r="L282" s="578">
        <v>1</v>
      </c>
      <c r="M282" s="578">
        <v>1</v>
      </c>
      <c r="N282" s="580">
        <v>0</v>
      </c>
      <c r="O282" s="580">
        <v>0</v>
      </c>
      <c r="P282" s="580">
        <v>1</v>
      </c>
      <c r="Q282" s="568">
        <f t="shared" si="10"/>
        <v>0</v>
      </c>
      <c r="R282" s="573">
        <v>41983</v>
      </c>
      <c r="S282" s="574">
        <v>41807</v>
      </c>
    </row>
    <row r="283" spans="1:19" ht="18">
      <c r="A283" s="568"/>
      <c r="B283" s="736" t="s">
        <v>252</v>
      </c>
      <c r="C283" s="569" t="s">
        <v>36</v>
      </c>
      <c r="D283" s="568" t="s">
        <v>47</v>
      </c>
      <c r="E283" s="581" t="s">
        <v>1106</v>
      </c>
      <c r="F283" s="576" t="s">
        <v>1107</v>
      </c>
      <c r="G283" s="576"/>
      <c r="H283" s="576" t="s">
        <v>1108</v>
      </c>
      <c r="I283" s="577" t="s">
        <v>1109</v>
      </c>
      <c r="J283" s="563">
        <v>1</v>
      </c>
      <c r="K283" s="563"/>
      <c r="L283" s="578">
        <v>1</v>
      </c>
      <c r="M283" s="578">
        <v>1</v>
      </c>
      <c r="N283" s="580">
        <v>0</v>
      </c>
      <c r="O283" s="580">
        <v>1</v>
      </c>
      <c r="P283" s="580">
        <v>0</v>
      </c>
      <c r="Q283" s="568">
        <f t="shared" si="10"/>
        <v>0</v>
      </c>
      <c r="R283" s="573">
        <v>41563</v>
      </c>
      <c r="S283" s="616"/>
    </row>
    <row r="284" spans="1:19" ht="18">
      <c r="A284" s="568"/>
      <c r="B284" s="736" t="s">
        <v>252</v>
      </c>
      <c r="C284" s="569" t="s">
        <v>36</v>
      </c>
      <c r="D284" s="568" t="s">
        <v>352</v>
      </c>
      <c r="E284" s="581" t="s">
        <v>1110</v>
      </c>
      <c r="F284" s="576" t="s">
        <v>1111</v>
      </c>
      <c r="G284" s="576"/>
      <c r="H284" s="576" t="s">
        <v>1112</v>
      </c>
      <c r="I284" s="563"/>
      <c r="J284" s="563">
        <v>1</v>
      </c>
      <c r="K284" s="563"/>
      <c r="L284" s="578">
        <v>1</v>
      </c>
      <c r="M284" s="578">
        <v>1</v>
      </c>
      <c r="N284" s="580">
        <v>0</v>
      </c>
      <c r="O284" s="580">
        <v>0</v>
      </c>
      <c r="P284" s="580">
        <v>1</v>
      </c>
      <c r="Q284" s="568">
        <f t="shared" si="10"/>
        <v>0</v>
      </c>
      <c r="R284" s="573">
        <v>41507</v>
      </c>
      <c r="S284" s="574">
        <v>41507</v>
      </c>
    </row>
    <row r="285" spans="1:19" ht="18">
      <c r="A285" s="568"/>
      <c r="B285" s="736" t="s">
        <v>42</v>
      </c>
      <c r="C285" s="569" t="s">
        <v>36</v>
      </c>
      <c r="D285" s="568" t="s">
        <v>37</v>
      </c>
      <c r="E285" s="578" t="s">
        <v>1113</v>
      </c>
      <c r="F285" s="671" t="s">
        <v>1114</v>
      </c>
      <c r="G285" s="576" t="s">
        <v>1115</v>
      </c>
      <c r="H285" s="576" t="s">
        <v>1116</v>
      </c>
      <c r="I285" s="577" t="s">
        <v>1117</v>
      </c>
      <c r="J285" s="777">
        <f>62*2/3</f>
        <v>41.333333333333336</v>
      </c>
      <c r="K285" s="576"/>
      <c r="L285" s="578">
        <v>41</v>
      </c>
      <c r="M285" s="578">
        <v>41</v>
      </c>
      <c r="N285" s="580">
        <v>0</v>
      </c>
      <c r="O285" s="580">
        <v>0</v>
      </c>
      <c r="P285" s="580">
        <v>41</v>
      </c>
      <c r="Q285" s="568">
        <f t="shared" si="10"/>
        <v>0</v>
      </c>
      <c r="R285" s="573">
        <v>41866</v>
      </c>
      <c r="S285" s="574">
        <v>42145</v>
      </c>
    </row>
    <row r="286" spans="1:19" ht="18">
      <c r="A286" s="568"/>
      <c r="B286" s="736" t="s">
        <v>252</v>
      </c>
      <c r="C286" s="569" t="s">
        <v>36</v>
      </c>
      <c r="D286" s="568" t="s">
        <v>37</v>
      </c>
      <c r="E286" s="581" t="s">
        <v>1118</v>
      </c>
      <c r="F286" s="576" t="s">
        <v>1119</v>
      </c>
      <c r="G286" s="576"/>
      <c r="H286" s="563" t="s">
        <v>1120</v>
      </c>
      <c r="I286" s="684" t="s">
        <v>94</v>
      </c>
      <c r="J286" s="563">
        <v>1</v>
      </c>
      <c r="K286" s="563"/>
      <c r="L286" s="578">
        <v>1</v>
      </c>
      <c r="M286" s="578">
        <v>1</v>
      </c>
      <c r="N286" s="580">
        <v>0</v>
      </c>
      <c r="O286" s="580">
        <v>1</v>
      </c>
      <c r="P286" s="580">
        <v>0</v>
      </c>
      <c r="Q286" s="568">
        <f t="shared" si="10"/>
        <v>0</v>
      </c>
      <c r="R286" s="619"/>
      <c r="S286" s="616"/>
    </row>
    <row r="287" spans="1:19" ht="18">
      <c r="A287" s="568"/>
      <c r="B287" s="736" t="s">
        <v>252</v>
      </c>
      <c r="C287" s="569" t="s">
        <v>36</v>
      </c>
      <c r="D287" s="568" t="s">
        <v>37</v>
      </c>
      <c r="E287" s="578" t="s">
        <v>1121</v>
      </c>
      <c r="F287" s="576" t="s">
        <v>1122</v>
      </c>
      <c r="G287" s="576"/>
      <c r="H287" s="576" t="s">
        <v>1123</v>
      </c>
      <c r="I287" s="563" t="s">
        <v>1124</v>
      </c>
      <c r="J287" s="563">
        <v>1</v>
      </c>
      <c r="K287" s="563"/>
      <c r="L287" s="578">
        <v>1</v>
      </c>
      <c r="M287" s="578">
        <v>1</v>
      </c>
      <c r="N287" s="580">
        <v>0</v>
      </c>
      <c r="O287" s="580">
        <v>0</v>
      </c>
      <c r="P287" s="580">
        <v>1</v>
      </c>
      <c r="Q287" s="568">
        <f t="shared" si="10"/>
        <v>0</v>
      </c>
      <c r="R287" s="573">
        <v>41662</v>
      </c>
      <c r="S287" s="574">
        <v>42020</v>
      </c>
    </row>
    <row r="288" spans="1:19" ht="18">
      <c r="A288" s="568"/>
      <c r="B288" s="736" t="s">
        <v>252</v>
      </c>
      <c r="C288" s="569" t="s">
        <v>36</v>
      </c>
      <c r="D288" s="568" t="s">
        <v>37</v>
      </c>
      <c r="E288" s="581" t="s">
        <v>1125</v>
      </c>
      <c r="F288" s="576" t="s">
        <v>1126</v>
      </c>
      <c r="G288" s="576" t="s">
        <v>1127</v>
      </c>
      <c r="H288" s="563" t="s">
        <v>1128</v>
      </c>
      <c r="I288" s="576" t="s">
        <v>1129</v>
      </c>
      <c r="J288" s="576">
        <v>3</v>
      </c>
      <c r="K288" s="576"/>
      <c r="L288" s="578">
        <v>3</v>
      </c>
      <c r="M288" s="578">
        <v>3</v>
      </c>
      <c r="N288" s="580">
        <v>0</v>
      </c>
      <c r="O288" s="580">
        <v>0</v>
      </c>
      <c r="P288" s="580">
        <v>3</v>
      </c>
      <c r="Q288" s="568">
        <f t="shared" si="10"/>
        <v>0</v>
      </c>
      <c r="R288" s="573">
        <v>41529</v>
      </c>
      <c r="S288" s="574">
        <v>41758</v>
      </c>
    </row>
    <row r="289" spans="1:19" ht="18">
      <c r="A289" s="568"/>
      <c r="B289" s="736" t="s">
        <v>252</v>
      </c>
      <c r="C289" s="569" t="s">
        <v>36</v>
      </c>
      <c r="D289" s="568" t="s">
        <v>37</v>
      </c>
      <c r="E289" s="581" t="s">
        <v>1130</v>
      </c>
      <c r="F289" s="571" t="s">
        <v>1131</v>
      </c>
      <c r="G289" s="571" t="s">
        <v>433</v>
      </c>
      <c r="H289" s="663" t="s">
        <v>1132</v>
      </c>
      <c r="I289" s="583" t="s">
        <v>1133</v>
      </c>
      <c r="J289" s="603">
        <v>1</v>
      </c>
      <c r="K289" s="603"/>
      <c r="L289" s="578">
        <v>1</v>
      </c>
      <c r="M289" s="578">
        <v>1</v>
      </c>
      <c r="N289" s="580">
        <v>0</v>
      </c>
      <c r="O289" s="580">
        <v>0</v>
      </c>
      <c r="P289" s="580">
        <v>1</v>
      </c>
      <c r="Q289" s="568">
        <f t="shared" ref="Q289:Q307" si="11">+M289-N289-O289-P289</f>
        <v>0</v>
      </c>
      <c r="R289" s="573">
        <v>41732</v>
      </c>
      <c r="S289" s="574">
        <v>42137</v>
      </c>
    </row>
    <row r="290" spans="1:19" ht="18">
      <c r="A290" s="568"/>
      <c r="B290" s="736" t="s">
        <v>42</v>
      </c>
      <c r="C290" s="569" t="s">
        <v>36</v>
      </c>
      <c r="D290" s="568" t="s">
        <v>37</v>
      </c>
      <c r="E290" s="581" t="s">
        <v>1134</v>
      </c>
      <c r="F290" s="563" t="s">
        <v>1135</v>
      </c>
      <c r="G290" s="563"/>
      <c r="H290" s="563" t="s">
        <v>1136</v>
      </c>
      <c r="I290" s="563" t="s">
        <v>1137</v>
      </c>
      <c r="J290" s="563">
        <v>1</v>
      </c>
      <c r="K290" s="563"/>
      <c r="L290" s="578">
        <v>1</v>
      </c>
      <c r="M290" s="578">
        <v>1</v>
      </c>
      <c r="N290" s="580">
        <v>0</v>
      </c>
      <c r="O290" s="579">
        <v>1</v>
      </c>
      <c r="P290" s="579"/>
      <c r="Q290" s="568">
        <f t="shared" si="11"/>
        <v>0</v>
      </c>
      <c r="R290" s="573">
        <v>41922</v>
      </c>
      <c r="S290" s="616"/>
    </row>
    <row r="291" spans="1:19" ht="18">
      <c r="A291" s="568"/>
      <c r="B291" s="736" t="s">
        <v>252</v>
      </c>
      <c r="C291" s="569" t="s">
        <v>36</v>
      </c>
      <c r="D291" s="568" t="s">
        <v>37</v>
      </c>
      <c r="E291" s="581" t="s">
        <v>1138</v>
      </c>
      <c r="F291" s="576" t="s">
        <v>1139</v>
      </c>
      <c r="G291" s="576"/>
      <c r="H291" s="576" t="s">
        <v>1132</v>
      </c>
      <c r="I291" s="602" t="s">
        <v>1140</v>
      </c>
      <c r="J291" s="576">
        <v>1</v>
      </c>
      <c r="K291" s="576"/>
      <c r="L291" s="578">
        <v>1</v>
      </c>
      <c r="M291" s="578">
        <v>1</v>
      </c>
      <c r="N291" s="580">
        <v>0</v>
      </c>
      <c r="O291" s="580">
        <v>0</v>
      </c>
      <c r="P291" s="580">
        <v>1</v>
      </c>
      <c r="Q291" s="568">
        <f t="shared" si="11"/>
        <v>0</v>
      </c>
      <c r="R291" s="573">
        <v>42073</v>
      </c>
      <c r="S291" s="616" t="s">
        <v>1141</v>
      </c>
    </row>
    <row r="292" spans="1:19" ht="18">
      <c r="A292" s="568"/>
      <c r="B292" s="736" t="s">
        <v>252</v>
      </c>
      <c r="C292" s="569" t="s">
        <v>36</v>
      </c>
      <c r="D292" s="568" t="s">
        <v>37</v>
      </c>
      <c r="E292" s="581" t="s">
        <v>1142</v>
      </c>
      <c r="F292" s="671" t="s">
        <v>1143</v>
      </c>
      <c r="G292" s="576"/>
      <c r="H292" s="576" t="s">
        <v>1144</v>
      </c>
      <c r="I292" s="671" t="s">
        <v>1145</v>
      </c>
      <c r="J292" s="576">
        <v>7</v>
      </c>
      <c r="K292" s="576"/>
      <c r="L292" s="578">
        <v>7</v>
      </c>
      <c r="M292" s="578">
        <v>7</v>
      </c>
      <c r="N292" s="580">
        <v>0</v>
      </c>
      <c r="O292" s="580">
        <v>0</v>
      </c>
      <c r="P292" s="580">
        <v>7</v>
      </c>
      <c r="Q292" s="568">
        <f t="shared" si="11"/>
        <v>0</v>
      </c>
      <c r="R292" s="573">
        <v>41655</v>
      </c>
      <c r="S292" s="574">
        <v>41961</v>
      </c>
    </row>
    <row r="293" spans="1:19" ht="18">
      <c r="A293" s="568"/>
      <c r="B293" s="736" t="s">
        <v>252</v>
      </c>
      <c r="C293" s="569" t="s">
        <v>36</v>
      </c>
      <c r="D293" s="568" t="s">
        <v>37</v>
      </c>
      <c r="E293" s="581" t="s">
        <v>1146</v>
      </c>
      <c r="F293" s="563" t="s">
        <v>1147</v>
      </c>
      <c r="G293" s="576" t="s">
        <v>1148</v>
      </c>
      <c r="H293" s="563" t="s">
        <v>1149</v>
      </c>
      <c r="I293" s="576" t="s">
        <v>1150</v>
      </c>
      <c r="J293" s="576">
        <v>1</v>
      </c>
      <c r="K293" s="576"/>
      <c r="L293" s="578">
        <v>2</v>
      </c>
      <c r="M293" s="578">
        <v>1</v>
      </c>
      <c r="N293" s="580">
        <v>0</v>
      </c>
      <c r="O293" s="580">
        <v>1</v>
      </c>
      <c r="P293" s="580">
        <v>0</v>
      </c>
      <c r="Q293" s="568">
        <f t="shared" si="11"/>
        <v>0</v>
      </c>
      <c r="R293" s="573">
        <v>41731</v>
      </c>
      <c r="S293" s="616"/>
    </row>
    <row r="294" spans="1:19" ht="18">
      <c r="A294" s="568"/>
      <c r="B294" s="736" t="s">
        <v>252</v>
      </c>
      <c r="C294" s="569" t="s">
        <v>36</v>
      </c>
      <c r="D294" s="568" t="s">
        <v>37</v>
      </c>
      <c r="E294" s="581" t="s">
        <v>1151</v>
      </c>
      <c r="F294" s="671" t="s">
        <v>1152</v>
      </c>
      <c r="G294" s="671" t="s">
        <v>1153</v>
      </c>
      <c r="H294" s="563" t="s">
        <v>1154</v>
      </c>
      <c r="I294" s="577" t="s">
        <v>1155</v>
      </c>
      <c r="J294" s="563">
        <v>3</v>
      </c>
      <c r="K294" s="563"/>
      <c r="L294" s="578">
        <v>3</v>
      </c>
      <c r="M294" s="578">
        <v>3</v>
      </c>
      <c r="N294" s="580">
        <v>0</v>
      </c>
      <c r="O294" s="580">
        <v>0</v>
      </c>
      <c r="P294" s="580">
        <v>3</v>
      </c>
      <c r="Q294" s="568">
        <f t="shared" si="11"/>
        <v>0</v>
      </c>
      <c r="R294" s="573">
        <v>41683</v>
      </c>
      <c r="S294" s="574">
        <v>41880</v>
      </c>
    </row>
    <row r="295" spans="1:19" ht="18">
      <c r="A295" s="601"/>
      <c r="B295" s="736" t="s">
        <v>252</v>
      </c>
      <c r="C295" s="569" t="s">
        <v>36</v>
      </c>
      <c r="D295" s="568" t="s">
        <v>37</v>
      </c>
      <c r="E295" s="581" t="s">
        <v>1156</v>
      </c>
      <c r="F295" s="576" t="s">
        <v>1157</v>
      </c>
      <c r="G295" s="576"/>
      <c r="H295" s="563" t="s">
        <v>1158</v>
      </c>
      <c r="I295" s="563" t="s">
        <v>1159</v>
      </c>
      <c r="J295" s="563">
        <v>1</v>
      </c>
      <c r="K295" s="563"/>
      <c r="L295" s="578">
        <v>1</v>
      </c>
      <c r="M295" s="578">
        <v>1</v>
      </c>
      <c r="N295" s="580">
        <v>0</v>
      </c>
      <c r="O295" s="580">
        <v>0</v>
      </c>
      <c r="P295" s="580">
        <v>1</v>
      </c>
      <c r="Q295" s="568">
        <f t="shared" si="11"/>
        <v>0</v>
      </c>
      <c r="R295" s="573">
        <v>41558</v>
      </c>
      <c r="S295" s="574">
        <v>41925</v>
      </c>
    </row>
    <row r="296" spans="1:19" ht="18">
      <c r="A296" s="563"/>
      <c r="B296" s="736" t="s">
        <v>42</v>
      </c>
      <c r="C296" s="569" t="s">
        <v>36</v>
      </c>
      <c r="D296" s="568" t="s">
        <v>37</v>
      </c>
      <c r="E296" s="581" t="s">
        <v>1160</v>
      </c>
      <c r="F296" s="576" t="s">
        <v>1161</v>
      </c>
      <c r="G296" s="576"/>
      <c r="H296" s="576" t="s">
        <v>1162</v>
      </c>
      <c r="I296" s="577" t="s">
        <v>1163</v>
      </c>
      <c r="J296" s="563">
        <v>8</v>
      </c>
      <c r="K296" s="563"/>
      <c r="L296" s="578">
        <v>8</v>
      </c>
      <c r="M296" s="578">
        <v>8</v>
      </c>
      <c r="N296" s="580">
        <v>0</v>
      </c>
      <c r="O296" s="580">
        <v>0</v>
      </c>
      <c r="P296" s="580">
        <v>8</v>
      </c>
      <c r="Q296" s="568">
        <f t="shared" si="11"/>
        <v>0</v>
      </c>
      <c r="R296" s="573">
        <v>41918</v>
      </c>
      <c r="S296" s="616" t="s">
        <v>1164</v>
      </c>
    </row>
    <row r="297" spans="1:19" ht="18">
      <c r="A297" s="568"/>
      <c r="B297" s="736" t="s">
        <v>252</v>
      </c>
      <c r="C297" s="569" t="s">
        <v>36</v>
      </c>
      <c r="D297" s="568" t="s">
        <v>37</v>
      </c>
      <c r="E297" s="581" t="s">
        <v>1165</v>
      </c>
      <c r="F297" s="576" t="s">
        <v>1166</v>
      </c>
      <c r="G297" s="576" t="s">
        <v>1167</v>
      </c>
      <c r="H297" s="576" t="s">
        <v>1168</v>
      </c>
      <c r="I297" s="563" t="s">
        <v>94</v>
      </c>
      <c r="J297" s="576">
        <v>1</v>
      </c>
      <c r="K297" s="576"/>
      <c r="L297" s="578">
        <v>1</v>
      </c>
      <c r="M297" s="578">
        <v>1</v>
      </c>
      <c r="N297" s="580">
        <v>1</v>
      </c>
      <c r="O297" s="580">
        <v>0</v>
      </c>
      <c r="P297" s="580">
        <v>0</v>
      </c>
      <c r="Q297" s="568">
        <f t="shared" si="11"/>
        <v>0</v>
      </c>
      <c r="R297" s="619"/>
      <c r="S297" s="616"/>
    </row>
    <row r="298" spans="1:19" ht="18">
      <c r="A298" s="568"/>
      <c r="B298" s="736" t="s">
        <v>252</v>
      </c>
      <c r="C298" s="569" t="s">
        <v>36</v>
      </c>
      <c r="D298" s="568" t="s">
        <v>37</v>
      </c>
      <c r="E298" s="581" t="s">
        <v>1169</v>
      </c>
      <c r="F298" s="576" t="s">
        <v>1170</v>
      </c>
      <c r="G298" s="576"/>
      <c r="H298" s="576" t="s">
        <v>1171</v>
      </c>
      <c r="I298" s="563" t="s">
        <v>1172</v>
      </c>
      <c r="J298" s="576"/>
      <c r="K298" s="576">
        <v>5</v>
      </c>
      <c r="L298" s="578">
        <v>5</v>
      </c>
      <c r="M298" s="578">
        <v>5</v>
      </c>
      <c r="N298" s="580">
        <v>0</v>
      </c>
      <c r="O298" s="580">
        <v>0</v>
      </c>
      <c r="P298" s="580">
        <v>5</v>
      </c>
      <c r="Q298" s="568">
        <f t="shared" si="11"/>
        <v>0</v>
      </c>
      <c r="R298" s="573">
        <v>41807</v>
      </c>
      <c r="S298" s="574">
        <v>42060</v>
      </c>
    </row>
    <row r="299" spans="1:19" ht="18">
      <c r="A299" s="568"/>
      <c r="B299" s="736" t="s">
        <v>252</v>
      </c>
      <c r="C299" s="569" t="s">
        <v>36</v>
      </c>
      <c r="D299" s="568" t="s">
        <v>37</v>
      </c>
      <c r="E299" s="578" t="s">
        <v>1173</v>
      </c>
      <c r="F299" s="576" t="s">
        <v>1174</v>
      </c>
      <c r="G299" s="671"/>
      <c r="H299" s="576" t="s">
        <v>1175</v>
      </c>
      <c r="I299" s="577" t="s">
        <v>1176</v>
      </c>
      <c r="J299" s="576">
        <v>44</v>
      </c>
      <c r="K299" s="576"/>
      <c r="L299" s="578">
        <v>44</v>
      </c>
      <c r="M299" s="578">
        <v>44</v>
      </c>
      <c r="N299" s="580">
        <v>0</v>
      </c>
      <c r="O299" s="580">
        <v>0</v>
      </c>
      <c r="P299" s="580">
        <v>44</v>
      </c>
      <c r="Q299" s="568">
        <f t="shared" si="11"/>
        <v>0</v>
      </c>
      <c r="R299" s="573">
        <v>41817</v>
      </c>
      <c r="S299" s="574">
        <v>42040</v>
      </c>
    </row>
    <row r="300" spans="1:19" ht="18">
      <c r="A300" s="568"/>
      <c r="B300" s="736" t="s">
        <v>252</v>
      </c>
      <c r="C300" s="569" t="s">
        <v>36</v>
      </c>
      <c r="D300" s="568" t="s">
        <v>37</v>
      </c>
      <c r="E300" s="581" t="s">
        <v>1177</v>
      </c>
      <c r="F300" s="576" t="s">
        <v>1178</v>
      </c>
      <c r="G300" s="576"/>
      <c r="H300" s="576" t="s">
        <v>1179</v>
      </c>
      <c r="I300" s="563" t="s">
        <v>1180</v>
      </c>
      <c r="J300" s="576"/>
      <c r="K300" s="576">
        <v>7</v>
      </c>
      <c r="L300" s="578">
        <v>7</v>
      </c>
      <c r="M300" s="578">
        <v>7</v>
      </c>
      <c r="N300" s="580">
        <v>0</v>
      </c>
      <c r="O300" s="580">
        <v>0</v>
      </c>
      <c r="P300" s="580">
        <v>7</v>
      </c>
      <c r="Q300" s="568">
        <f t="shared" si="11"/>
        <v>0</v>
      </c>
      <c r="R300" s="573">
        <v>41801</v>
      </c>
      <c r="S300" s="574">
        <v>42060</v>
      </c>
    </row>
    <row r="301" spans="1:19" ht="18">
      <c r="A301" s="568"/>
      <c r="B301" s="736" t="s">
        <v>42</v>
      </c>
      <c r="C301" s="569" t="s">
        <v>36</v>
      </c>
      <c r="D301" s="568" t="s">
        <v>37</v>
      </c>
      <c r="E301" s="578" t="s">
        <v>1181</v>
      </c>
      <c r="F301" s="576" t="s">
        <v>1182</v>
      </c>
      <c r="G301" s="563"/>
      <c r="H301" s="563" t="s">
        <v>1183</v>
      </c>
      <c r="I301" s="563" t="s">
        <v>340</v>
      </c>
      <c r="J301" s="576">
        <v>2</v>
      </c>
      <c r="K301" s="576"/>
      <c r="L301" s="578">
        <v>2</v>
      </c>
      <c r="M301" s="578">
        <v>2</v>
      </c>
      <c r="N301" s="580">
        <v>0</v>
      </c>
      <c r="O301" s="580">
        <v>0</v>
      </c>
      <c r="P301" s="580">
        <v>2</v>
      </c>
      <c r="Q301" s="568">
        <f t="shared" si="11"/>
        <v>0</v>
      </c>
      <c r="R301" s="573">
        <v>41807</v>
      </c>
      <c r="S301" s="666" t="s">
        <v>1184</v>
      </c>
    </row>
    <row r="302" spans="1:19" ht="18">
      <c r="A302" s="568"/>
      <c r="B302" s="736" t="s">
        <v>368</v>
      </c>
      <c r="C302" s="747"/>
      <c r="D302" s="747"/>
      <c r="E302" s="790" t="s">
        <v>1185</v>
      </c>
      <c r="F302" s="791" t="s">
        <v>1186</v>
      </c>
      <c r="G302" s="588" t="s">
        <v>1187</v>
      </c>
      <c r="H302" s="588" t="s">
        <v>1188</v>
      </c>
      <c r="I302" s="792" t="s">
        <v>989</v>
      </c>
      <c r="J302" s="588"/>
      <c r="K302" s="588"/>
      <c r="L302" s="791"/>
      <c r="M302" s="791"/>
      <c r="N302" s="592"/>
      <c r="O302" s="592"/>
      <c r="P302" s="592"/>
      <c r="Q302" s="588">
        <f t="shared" si="11"/>
        <v>0</v>
      </c>
      <c r="R302" s="669"/>
      <c r="S302" s="670"/>
    </row>
    <row r="303" spans="1:19" ht="18">
      <c r="A303" s="568"/>
      <c r="B303" s="736" t="s">
        <v>368</v>
      </c>
      <c r="C303" s="569" t="s">
        <v>36</v>
      </c>
      <c r="D303" s="568" t="s">
        <v>47</v>
      </c>
      <c r="E303" s="697" t="s">
        <v>1189</v>
      </c>
      <c r="F303" s="658" t="s">
        <v>1190</v>
      </c>
      <c r="G303" s="563"/>
      <c r="H303" s="639" t="s">
        <v>1191</v>
      </c>
      <c r="I303" s="643" t="s">
        <v>1192</v>
      </c>
      <c r="J303" s="662">
        <v>1</v>
      </c>
      <c r="K303" s="563"/>
      <c r="L303" s="658">
        <v>1</v>
      </c>
      <c r="M303" s="658">
        <v>1</v>
      </c>
      <c r="N303" s="579">
        <v>0</v>
      </c>
      <c r="O303" s="579">
        <v>1</v>
      </c>
      <c r="P303" s="579"/>
      <c r="Q303" s="568">
        <f t="shared" si="11"/>
        <v>0</v>
      </c>
      <c r="R303" s="573">
        <v>41926</v>
      </c>
      <c r="S303" s="616"/>
    </row>
    <row r="304" spans="1:19" ht="18">
      <c r="A304" s="568"/>
      <c r="B304" s="736" t="s">
        <v>42</v>
      </c>
      <c r="C304" s="569" t="s">
        <v>36</v>
      </c>
      <c r="D304" s="568" t="s">
        <v>37</v>
      </c>
      <c r="E304" s="697" t="s">
        <v>1193</v>
      </c>
      <c r="F304" s="658" t="s">
        <v>1194</v>
      </c>
      <c r="G304" s="563"/>
      <c r="H304" s="639" t="s">
        <v>1195</v>
      </c>
      <c r="I304" s="643" t="s">
        <v>94</v>
      </c>
      <c r="J304" s="644">
        <v>2</v>
      </c>
      <c r="K304" s="563"/>
      <c r="L304" s="658">
        <v>2</v>
      </c>
      <c r="M304" s="658">
        <v>2</v>
      </c>
      <c r="N304" s="579">
        <v>2</v>
      </c>
      <c r="O304" s="579">
        <v>0</v>
      </c>
      <c r="P304" s="579">
        <v>0</v>
      </c>
      <c r="Q304" s="568">
        <f t="shared" si="11"/>
        <v>0</v>
      </c>
      <c r="R304" s="619"/>
      <c r="S304" s="616"/>
    </row>
    <row r="305" spans="1:19" ht="18">
      <c r="A305" s="568"/>
      <c r="B305" s="736" t="s">
        <v>42</v>
      </c>
      <c r="C305" s="569" t="s">
        <v>36</v>
      </c>
      <c r="D305" s="568" t="s">
        <v>37</v>
      </c>
      <c r="E305" s="697" t="s">
        <v>1196</v>
      </c>
      <c r="F305" s="658" t="s">
        <v>1197</v>
      </c>
      <c r="G305" s="563"/>
      <c r="H305" s="563" t="s">
        <v>1198</v>
      </c>
      <c r="I305" s="613" t="s">
        <v>1199</v>
      </c>
      <c r="J305" s="563">
        <v>5</v>
      </c>
      <c r="K305" s="563"/>
      <c r="L305" s="658">
        <v>5</v>
      </c>
      <c r="M305" s="658">
        <v>4</v>
      </c>
      <c r="N305" s="579">
        <v>0</v>
      </c>
      <c r="O305" s="579">
        <v>0</v>
      </c>
      <c r="P305" s="579">
        <v>4</v>
      </c>
      <c r="Q305" s="568">
        <f t="shared" si="11"/>
        <v>0</v>
      </c>
      <c r="R305" s="573">
        <v>41820</v>
      </c>
      <c r="S305" s="574">
        <v>41922</v>
      </c>
    </row>
    <row r="306" spans="1:19" ht="18">
      <c r="A306" s="568"/>
      <c r="B306" s="736" t="s">
        <v>42</v>
      </c>
      <c r="C306" s="569" t="s">
        <v>36</v>
      </c>
      <c r="D306" s="568" t="s">
        <v>37</v>
      </c>
      <c r="E306" s="581" t="s">
        <v>1200</v>
      </c>
      <c r="F306" s="563" t="s">
        <v>1201</v>
      </c>
      <c r="G306" s="563"/>
      <c r="H306" s="563" t="s">
        <v>1202</v>
      </c>
      <c r="I306" s="602" t="s">
        <v>1203</v>
      </c>
      <c r="J306" s="563">
        <v>5</v>
      </c>
      <c r="K306" s="563"/>
      <c r="L306" s="563">
        <v>5</v>
      </c>
      <c r="M306" s="563">
        <v>5</v>
      </c>
      <c r="N306" s="579">
        <v>0</v>
      </c>
      <c r="O306" s="579">
        <v>5</v>
      </c>
      <c r="P306" s="579"/>
      <c r="Q306" s="568">
        <f t="shared" si="11"/>
        <v>0</v>
      </c>
      <c r="R306" s="573">
        <v>41113</v>
      </c>
      <c r="S306" s="616" t="s">
        <v>1204</v>
      </c>
    </row>
    <row r="307" spans="1:19" ht="18">
      <c r="A307" s="568"/>
      <c r="B307" s="736" t="s">
        <v>42</v>
      </c>
      <c r="C307" s="569" t="s">
        <v>36</v>
      </c>
      <c r="D307" s="568" t="s">
        <v>37</v>
      </c>
      <c r="E307" s="581" t="s">
        <v>1205</v>
      </c>
      <c r="F307" s="563" t="s">
        <v>1206</v>
      </c>
      <c r="G307" s="563"/>
      <c r="H307" s="563" t="s">
        <v>1207</v>
      </c>
      <c r="I307" s="568" t="s">
        <v>1208</v>
      </c>
      <c r="J307" s="563">
        <v>1</v>
      </c>
      <c r="K307" s="563"/>
      <c r="L307" s="563">
        <v>1</v>
      </c>
      <c r="M307" s="568">
        <v>1</v>
      </c>
      <c r="N307" s="579">
        <v>0</v>
      </c>
      <c r="O307" s="579">
        <v>0</v>
      </c>
      <c r="P307" s="579">
        <v>1</v>
      </c>
      <c r="Q307" s="568">
        <f t="shared" si="11"/>
        <v>0</v>
      </c>
      <c r="R307" s="573">
        <v>42013</v>
      </c>
      <c r="S307" s="574">
        <v>42583</v>
      </c>
    </row>
    <row r="308" spans="1:19" ht="18">
      <c r="A308" s="568"/>
      <c r="B308" s="736" t="s">
        <v>42</v>
      </c>
      <c r="C308" s="569" t="s">
        <v>36</v>
      </c>
      <c r="D308" s="568" t="s">
        <v>37</v>
      </c>
      <c r="E308" s="581" t="s">
        <v>1213</v>
      </c>
      <c r="F308" s="563" t="s">
        <v>1214</v>
      </c>
      <c r="G308" s="563"/>
      <c r="H308" s="563" t="s">
        <v>1215</v>
      </c>
      <c r="I308" s="601" t="s">
        <v>1216</v>
      </c>
      <c r="J308" s="563">
        <v>6</v>
      </c>
      <c r="K308" s="563"/>
      <c r="L308" s="563">
        <v>6</v>
      </c>
      <c r="M308" s="563">
        <v>6</v>
      </c>
      <c r="N308" s="579">
        <v>0</v>
      </c>
      <c r="O308" s="579">
        <v>6</v>
      </c>
      <c r="P308" s="579"/>
      <c r="Q308" s="568">
        <f t="shared" ref="Q308:Q328" si="12">+M308-N308-O308-P308</f>
        <v>0</v>
      </c>
      <c r="R308" s="573">
        <v>42144</v>
      </c>
      <c r="S308" s="616"/>
    </row>
    <row r="309" spans="1:19" ht="18">
      <c r="A309" s="568"/>
      <c r="B309" s="736" t="s">
        <v>42</v>
      </c>
      <c r="C309" s="569" t="s">
        <v>36</v>
      </c>
      <c r="D309" s="568" t="s">
        <v>47</v>
      </c>
      <c r="E309" s="581" t="s">
        <v>1217</v>
      </c>
      <c r="F309" s="563" t="s">
        <v>1218</v>
      </c>
      <c r="G309" s="563" t="s">
        <v>1219</v>
      </c>
      <c r="H309" s="563" t="s">
        <v>1220</v>
      </c>
      <c r="I309" s="568" t="s">
        <v>1221</v>
      </c>
      <c r="J309" s="563">
        <v>1</v>
      </c>
      <c r="K309" s="563"/>
      <c r="L309" s="563">
        <v>1</v>
      </c>
      <c r="M309" s="563">
        <v>1</v>
      </c>
      <c r="N309" s="579">
        <v>0</v>
      </c>
      <c r="O309" s="579">
        <v>0</v>
      </c>
      <c r="P309" s="579">
        <v>1</v>
      </c>
      <c r="Q309" s="568">
        <f t="shared" si="12"/>
        <v>0</v>
      </c>
      <c r="R309" s="619"/>
      <c r="S309" s="574">
        <v>42453</v>
      </c>
    </row>
    <row r="310" spans="1:19" ht="18">
      <c r="A310" s="568"/>
      <c r="B310" s="736" t="s">
        <v>42</v>
      </c>
      <c r="C310" s="569" t="s">
        <v>36</v>
      </c>
      <c r="D310" s="568" t="s">
        <v>37</v>
      </c>
      <c r="E310" s="581" t="s">
        <v>1222</v>
      </c>
      <c r="F310" s="577" t="s">
        <v>1223</v>
      </c>
      <c r="G310" s="563" t="s">
        <v>1224</v>
      </c>
      <c r="H310" s="563" t="s">
        <v>1225</v>
      </c>
      <c r="I310" s="585" t="s">
        <v>1226</v>
      </c>
      <c r="J310" s="563">
        <v>9</v>
      </c>
      <c r="K310" s="563"/>
      <c r="L310" s="563">
        <v>12</v>
      </c>
      <c r="M310" s="563">
        <v>12</v>
      </c>
      <c r="N310" s="579">
        <v>12</v>
      </c>
      <c r="O310" s="579"/>
      <c r="P310" s="579"/>
      <c r="Q310" s="568">
        <f t="shared" si="12"/>
        <v>0</v>
      </c>
      <c r="R310" s="573" t="s">
        <v>1227</v>
      </c>
      <c r="S310" s="616"/>
    </row>
    <row r="311" spans="1:19" ht="18">
      <c r="A311" s="568"/>
      <c r="B311" s="568" t="s">
        <v>42</v>
      </c>
      <c r="C311" s="587"/>
      <c r="D311" s="588"/>
      <c r="E311" s="668" t="s">
        <v>1228</v>
      </c>
      <c r="F311" s="793" t="s">
        <v>1229</v>
      </c>
      <c r="G311" s="588" t="s">
        <v>1230</v>
      </c>
      <c r="H311" s="588" t="s">
        <v>1231</v>
      </c>
      <c r="I311" s="793"/>
      <c r="J311" s="568"/>
      <c r="K311" s="568"/>
      <c r="L311" s="568"/>
      <c r="M311" s="568"/>
      <c r="N311" s="579"/>
      <c r="O311" s="579"/>
      <c r="P311" s="579"/>
      <c r="Q311" s="568">
        <f t="shared" si="12"/>
        <v>0</v>
      </c>
      <c r="R311" s="619" t="s">
        <v>986</v>
      </c>
      <c r="S311" s="655"/>
    </row>
    <row r="312" spans="1:19" ht="18">
      <c r="A312" s="794"/>
      <c r="B312" s="563" t="s">
        <v>1232</v>
      </c>
      <c r="C312" s="569" t="s">
        <v>36</v>
      </c>
      <c r="D312" s="568" t="s">
        <v>37</v>
      </c>
      <c r="E312" s="584" t="s">
        <v>1233</v>
      </c>
      <c r="F312" s="576" t="s">
        <v>1234</v>
      </c>
      <c r="G312" s="568" t="s">
        <v>1235</v>
      </c>
      <c r="H312" s="568" t="s">
        <v>1236</v>
      </c>
      <c r="I312" s="568" t="s">
        <v>2509</v>
      </c>
      <c r="J312" s="568">
        <v>60</v>
      </c>
      <c r="K312" s="568"/>
      <c r="L312" s="578">
        <v>60</v>
      </c>
      <c r="M312" s="578">
        <v>60</v>
      </c>
      <c r="N312" s="580">
        <v>0</v>
      </c>
      <c r="O312" s="580">
        <v>0</v>
      </c>
      <c r="P312" s="580">
        <v>60</v>
      </c>
      <c r="Q312" s="568">
        <f t="shared" si="12"/>
        <v>0</v>
      </c>
      <c r="R312" s="619"/>
      <c r="S312" s="616" t="s">
        <v>2510</v>
      </c>
    </row>
    <row r="313" spans="1:19" ht="18">
      <c r="A313" s="794" t="s">
        <v>1237</v>
      </c>
      <c r="B313" s="563" t="s">
        <v>96</v>
      </c>
      <c r="C313" s="569">
        <v>1</v>
      </c>
      <c r="D313" s="568" t="s">
        <v>352</v>
      </c>
      <c r="E313" s="578" t="s">
        <v>1238</v>
      </c>
      <c r="F313" s="576" t="s">
        <v>1239</v>
      </c>
      <c r="G313" s="563"/>
      <c r="H313" s="563" t="s">
        <v>1240</v>
      </c>
      <c r="I313" s="563" t="s">
        <v>94</v>
      </c>
      <c r="J313" s="576">
        <f>900*0.6</f>
        <v>540.00000000000011</v>
      </c>
      <c r="K313" s="576">
        <f>900*0.4</f>
        <v>360</v>
      </c>
      <c r="L313" s="578">
        <v>900</v>
      </c>
      <c r="M313" s="578">
        <v>900</v>
      </c>
      <c r="N313" s="580">
        <v>900</v>
      </c>
      <c r="O313" s="580">
        <v>0</v>
      </c>
      <c r="P313" s="580">
        <v>0</v>
      </c>
      <c r="Q313" s="568">
        <f t="shared" si="12"/>
        <v>0</v>
      </c>
      <c r="R313" s="573"/>
      <c r="S313" s="659"/>
    </row>
    <row r="314" spans="1:19" ht="18">
      <c r="A314" s="794" t="s">
        <v>1241</v>
      </c>
      <c r="B314" s="563" t="s">
        <v>96</v>
      </c>
      <c r="C314" s="569">
        <v>1</v>
      </c>
      <c r="D314" s="568" t="s">
        <v>352</v>
      </c>
      <c r="E314" s="697" t="s">
        <v>1242</v>
      </c>
      <c r="F314" s="658" t="s">
        <v>1243</v>
      </c>
      <c r="G314" s="563"/>
      <c r="H314" s="563" t="s">
        <v>1240</v>
      </c>
      <c r="I314" s="563" t="s">
        <v>94</v>
      </c>
      <c r="J314" s="568">
        <f>450*0.6</f>
        <v>270.00000000000006</v>
      </c>
      <c r="K314" s="563">
        <f>450*0.4</f>
        <v>180</v>
      </c>
      <c r="L314" s="658">
        <v>450</v>
      </c>
      <c r="M314" s="658">
        <v>450</v>
      </c>
      <c r="N314" s="579">
        <v>450</v>
      </c>
      <c r="O314" s="579"/>
      <c r="P314" s="579"/>
      <c r="Q314" s="568">
        <f t="shared" si="12"/>
        <v>0</v>
      </c>
      <c r="R314" s="573"/>
      <c r="S314" s="616"/>
    </row>
    <row r="315" spans="1:19" ht="18">
      <c r="A315" s="794"/>
      <c r="B315" s="563" t="s">
        <v>42</v>
      </c>
      <c r="C315" s="569" t="s">
        <v>36</v>
      </c>
      <c r="D315" s="568" t="s">
        <v>37</v>
      </c>
      <c r="E315" s="697" t="s">
        <v>1244</v>
      </c>
      <c r="F315" s="563" t="s">
        <v>1245</v>
      </c>
      <c r="G315" s="563" t="s">
        <v>1246</v>
      </c>
      <c r="H315" s="563" t="s">
        <v>1247</v>
      </c>
      <c r="I315" s="602" t="s">
        <v>1248</v>
      </c>
      <c r="J315" s="563">
        <v>50</v>
      </c>
      <c r="K315" s="563"/>
      <c r="L315" s="658">
        <v>50</v>
      </c>
      <c r="M315" s="658">
        <v>50</v>
      </c>
      <c r="N315" s="579">
        <v>0</v>
      </c>
      <c r="O315" s="579">
        <v>50</v>
      </c>
      <c r="P315" s="579"/>
      <c r="Q315" s="568">
        <f t="shared" si="12"/>
        <v>0</v>
      </c>
      <c r="R315" s="619" t="s">
        <v>1249</v>
      </c>
      <c r="S315" s="667"/>
    </row>
    <row r="316" spans="1:19" ht="18">
      <c r="A316" s="794"/>
      <c r="B316" s="563" t="s">
        <v>1232</v>
      </c>
      <c r="C316" s="569" t="s">
        <v>36</v>
      </c>
      <c r="D316" s="568" t="s">
        <v>37</v>
      </c>
      <c r="E316" s="581" t="s">
        <v>1250</v>
      </c>
      <c r="F316" s="563" t="s">
        <v>1251</v>
      </c>
      <c r="G316" s="795" t="s">
        <v>1252</v>
      </c>
      <c r="H316" s="568" t="s">
        <v>1253</v>
      </c>
      <c r="I316" s="601" t="s">
        <v>94</v>
      </c>
      <c r="J316" s="563">
        <v>3</v>
      </c>
      <c r="K316" s="563"/>
      <c r="L316" s="563">
        <v>3</v>
      </c>
      <c r="M316" s="563">
        <v>3</v>
      </c>
      <c r="N316" s="579">
        <v>3</v>
      </c>
      <c r="O316" s="579"/>
      <c r="P316" s="579"/>
      <c r="Q316" s="568">
        <f t="shared" si="12"/>
        <v>0</v>
      </c>
      <c r="R316" s="619"/>
      <c r="S316" s="616"/>
    </row>
    <row r="317" spans="1:19" ht="18">
      <c r="A317" s="794"/>
      <c r="B317" s="568" t="s">
        <v>252</v>
      </c>
      <c r="C317" s="569" t="s">
        <v>36</v>
      </c>
      <c r="D317" s="568" t="s">
        <v>37</v>
      </c>
      <c r="E317" s="581" t="s">
        <v>1254</v>
      </c>
      <c r="F317" s="563" t="s">
        <v>1255</v>
      </c>
      <c r="G317" s="563"/>
      <c r="H317" s="563" t="s">
        <v>1256</v>
      </c>
      <c r="I317" s="781" t="s">
        <v>1257</v>
      </c>
      <c r="J317" s="563">
        <f>48*2/3</f>
        <v>32</v>
      </c>
      <c r="K317" s="563"/>
      <c r="L317" s="563">
        <f>48*2/3</f>
        <v>32</v>
      </c>
      <c r="M317" s="563">
        <v>32</v>
      </c>
      <c r="N317" s="579">
        <v>0</v>
      </c>
      <c r="O317" s="579">
        <v>32</v>
      </c>
      <c r="P317" s="579">
        <v>0</v>
      </c>
      <c r="Q317" s="568">
        <f t="shared" si="12"/>
        <v>0</v>
      </c>
      <c r="R317" s="573">
        <v>41729</v>
      </c>
      <c r="S317" s="616"/>
    </row>
    <row r="318" spans="1:19" ht="18">
      <c r="A318" s="794"/>
      <c r="B318" s="568" t="s">
        <v>42</v>
      </c>
      <c r="C318" s="569" t="s">
        <v>36</v>
      </c>
      <c r="D318" s="568" t="s">
        <v>37</v>
      </c>
      <c r="E318" s="614" t="s">
        <v>1258</v>
      </c>
      <c r="F318" s="568" t="s">
        <v>1259</v>
      </c>
      <c r="G318" s="568" t="s">
        <v>1260</v>
      </c>
      <c r="H318" s="568" t="s">
        <v>1261</v>
      </c>
      <c r="I318" s="602" t="s">
        <v>1262</v>
      </c>
      <c r="J318" s="568">
        <v>2</v>
      </c>
      <c r="K318" s="568"/>
      <c r="L318" s="568">
        <v>2</v>
      </c>
      <c r="M318" s="568">
        <v>1</v>
      </c>
      <c r="N318" s="579">
        <v>1</v>
      </c>
      <c r="O318" s="579"/>
      <c r="P318" s="579"/>
      <c r="Q318" s="568">
        <f t="shared" si="12"/>
        <v>0</v>
      </c>
      <c r="R318" s="619"/>
      <c r="S318" s="667"/>
    </row>
    <row r="319" spans="1:19" ht="18">
      <c r="A319" s="794"/>
      <c r="B319" s="563" t="s">
        <v>42</v>
      </c>
      <c r="C319" s="569" t="s">
        <v>36</v>
      </c>
      <c r="D319" s="568" t="s">
        <v>37</v>
      </c>
      <c r="E319" s="581" t="s">
        <v>1263</v>
      </c>
      <c r="F319" s="563" t="s">
        <v>1264</v>
      </c>
      <c r="G319" s="563" t="s">
        <v>1265</v>
      </c>
      <c r="H319" s="563" t="s">
        <v>1266</v>
      </c>
      <c r="I319" s="568" t="s">
        <v>94</v>
      </c>
      <c r="J319" s="563">
        <v>9</v>
      </c>
      <c r="K319" s="563"/>
      <c r="L319" s="563">
        <v>9</v>
      </c>
      <c r="M319" s="563">
        <v>9</v>
      </c>
      <c r="N319" s="579">
        <v>9</v>
      </c>
      <c r="O319" s="579"/>
      <c r="P319" s="579"/>
      <c r="Q319" s="568">
        <f t="shared" si="12"/>
        <v>0</v>
      </c>
      <c r="R319" s="619"/>
      <c r="S319" s="616"/>
    </row>
    <row r="320" spans="1:19" ht="18">
      <c r="A320" s="794"/>
      <c r="B320" s="563" t="s">
        <v>42</v>
      </c>
      <c r="C320" s="569" t="s">
        <v>36</v>
      </c>
      <c r="D320" s="568" t="s">
        <v>37</v>
      </c>
      <c r="E320" s="581" t="s">
        <v>1267</v>
      </c>
      <c r="F320" s="563" t="s">
        <v>1268</v>
      </c>
      <c r="G320" s="563" t="s">
        <v>1269</v>
      </c>
      <c r="H320" s="563" t="s">
        <v>1270</v>
      </c>
      <c r="I320" s="568" t="s">
        <v>94</v>
      </c>
      <c r="J320" s="563">
        <v>15</v>
      </c>
      <c r="K320" s="563"/>
      <c r="L320" s="563">
        <v>15</v>
      </c>
      <c r="M320" s="563">
        <v>15</v>
      </c>
      <c r="N320" s="579">
        <v>15</v>
      </c>
      <c r="O320" s="579"/>
      <c r="P320" s="579"/>
      <c r="Q320" s="568">
        <f t="shared" si="12"/>
        <v>0</v>
      </c>
      <c r="R320" s="619"/>
      <c r="S320" s="616"/>
    </row>
    <row r="321" spans="1:19" ht="18">
      <c r="A321" s="794"/>
      <c r="B321" s="563" t="s">
        <v>42</v>
      </c>
      <c r="C321" s="569" t="s">
        <v>36</v>
      </c>
      <c r="D321" s="568" t="s">
        <v>37</v>
      </c>
      <c r="E321" s="581" t="s">
        <v>1271</v>
      </c>
      <c r="F321" s="563" t="s">
        <v>1272</v>
      </c>
      <c r="G321" s="563" t="s">
        <v>1273</v>
      </c>
      <c r="H321" s="563" t="s">
        <v>1274</v>
      </c>
      <c r="I321" s="602" t="s">
        <v>658</v>
      </c>
      <c r="J321" s="563">
        <v>1</v>
      </c>
      <c r="K321" s="563"/>
      <c r="L321" s="563">
        <v>1</v>
      </c>
      <c r="M321" s="563">
        <v>1</v>
      </c>
      <c r="N321" s="579">
        <v>0</v>
      </c>
      <c r="O321" s="579">
        <v>0</v>
      </c>
      <c r="P321" s="579">
        <v>1</v>
      </c>
      <c r="Q321" s="568">
        <f t="shared" si="12"/>
        <v>0</v>
      </c>
      <c r="R321" s="573">
        <v>40834</v>
      </c>
      <c r="S321" s="666">
        <v>41338</v>
      </c>
    </row>
    <row r="322" spans="1:19" ht="18">
      <c r="A322" s="794"/>
      <c r="B322" s="563" t="s">
        <v>42</v>
      </c>
      <c r="C322" s="569" t="s">
        <v>36</v>
      </c>
      <c r="D322" s="568" t="s">
        <v>37</v>
      </c>
      <c r="E322" s="581" t="s">
        <v>1275</v>
      </c>
      <c r="F322" s="563" t="s">
        <v>1276</v>
      </c>
      <c r="G322" s="563" t="s">
        <v>1277</v>
      </c>
      <c r="H322" s="563" t="s">
        <v>1278</v>
      </c>
      <c r="I322" s="601" t="s">
        <v>94</v>
      </c>
      <c r="J322" s="563">
        <v>9</v>
      </c>
      <c r="K322" s="563"/>
      <c r="L322" s="563">
        <v>9</v>
      </c>
      <c r="M322" s="563">
        <v>9</v>
      </c>
      <c r="N322" s="579">
        <v>9</v>
      </c>
      <c r="O322" s="579"/>
      <c r="P322" s="579"/>
      <c r="Q322" s="568">
        <f t="shared" si="12"/>
        <v>0</v>
      </c>
      <c r="R322" s="619"/>
      <c r="S322" s="616"/>
    </row>
    <row r="323" spans="1:19" ht="18">
      <c r="A323" s="794"/>
      <c r="B323" s="563" t="s">
        <v>42</v>
      </c>
      <c r="C323" s="569" t="s">
        <v>36</v>
      </c>
      <c r="D323" s="568" t="s">
        <v>37</v>
      </c>
      <c r="E323" s="581" t="s">
        <v>1279</v>
      </c>
      <c r="F323" s="563" t="s">
        <v>1280</v>
      </c>
      <c r="G323" s="563" t="s">
        <v>1281</v>
      </c>
      <c r="H323" s="563" t="s">
        <v>455</v>
      </c>
      <c r="I323" s="602" t="s">
        <v>1282</v>
      </c>
      <c r="J323" s="563">
        <v>1</v>
      </c>
      <c r="K323" s="563"/>
      <c r="L323" s="563">
        <v>1</v>
      </c>
      <c r="M323" s="563">
        <v>1</v>
      </c>
      <c r="N323" s="579">
        <v>1</v>
      </c>
      <c r="O323" s="579"/>
      <c r="P323" s="579"/>
      <c r="Q323" s="568">
        <f t="shared" si="12"/>
        <v>0</v>
      </c>
      <c r="R323" s="573">
        <v>42220</v>
      </c>
      <c r="S323" s="667"/>
    </row>
    <row r="324" spans="1:19" ht="18">
      <c r="A324" s="794"/>
      <c r="B324" s="563" t="s">
        <v>42</v>
      </c>
      <c r="C324" s="569" t="s">
        <v>36</v>
      </c>
      <c r="D324" s="568" t="s">
        <v>37</v>
      </c>
      <c r="E324" s="581" t="s">
        <v>1283</v>
      </c>
      <c r="F324" s="563" t="s">
        <v>1284</v>
      </c>
      <c r="G324" s="563" t="s">
        <v>1285</v>
      </c>
      <c r="H324" s="568" t="s">
        <v>1286</v>
      </c>
      <c r="I324" s="568" t="s">
        <v>94</v>
      </c>
      <c r="J324" s="563">
        <v>1</v>
      </c>
      <c r="K324" s="563"/>
      <c r="L324" s="563">
        <v>1</v>
      </c>
      <c r="M324" s="563">
        <v>1</v>
      </c>
      <c r="N324" s="579">
        <v>1</v>
      </c>
      <c r="O324" s="579"/>
      <c r="P324" s="579"/>
      <c r="Q324" s="568">
        <f t="shared" si="12"/>
        <v>0</v>
      </c>
      <c r="R324" s="619"/>
      <c r="S324" s="616"/>
    </row>
    <row r="325" spans="1:19" ht="18">
      <c r="A325" s="794"/>
      <c r="B325" s="563" t="s">
        <v>42</v>
      </c>
      <c r="C325" s="569" t="s">
        <v>36</v>
      </c>
      <c r="D325" s="568" t="s">
        <v>37</v>
      </c>
      <c r="E325" s="581" t="s">
        <v>1287</v>
      </c>
      <c r="F325" s="563" t="s">
        <v>1288</v>
      </c>
      <c r="G325" s="563"/>
      <c r="H325" s="563" t="s">
        <v>1289</v>
      </c>
      <c r="I325" s="563" t="s">
        <v>1290</v>
      </c>
      <c r="J325" s="563">
        <v>2</v>
      </c>
      <c r="K325" s="563"/>
      <c r="L325" s="563">
        <v>2</v>
      </c>
      <c r="M325" s="563">
        <v>2</v>
      </c>
      <c r="N325" s="579">
        <v>2</v>
      </c>
      <c r="O325" s="579"/>
      <c r="P325" s="579"/>
      <c r="Q325" s="568">
        <f t="shared" si="12"/>
        <v>0</v>
      </c>
      <c r="R325" s="619" t="s">
        <v>1291</v>
      </c>
      <c r="S325" s="667"/>
    </row>
    <row r="326" spans="1:19" ht="18">
      <c r="A326" s="794"/>
      <c r="B326" s="563" t="s">
        <v>42</v>
      </c>
      <c r="C326" s="569" t="s">
        <v>36</v>
      </c>
      <c r="D326" s="568" t="s">
        <v>37</v>
      </c>
      <c r="E326" s="581" t="s">
        <v>1292</v>
      </c>
      <c r="F326" s="563" t="s">
        <v>1293</v>
      </c>
      <c r="G326" s="602"/>
      <c r="H326" s="568" t="s">
        <v>1294</v>
      </c>
      <c r="I326" s="568" t="s">
        <v>94</v>
      </c>
      <c r="J326" s="563">
        <v>1</v>
      </c>
      <c r="K326" s="563"/>
      <c r="L326" s="563">
        <v>1</v>
      </c>
      <c r="M326" s="563">
        <v>1</v>
      </c>
      <c r="N326" s="579">
        <v>1</v>
      </c>
      <c r="O326" s="579"/>
      <c r="P326" s="579"/>
      <c r="Q326" s="568">
        <f t="shared" si="12"/>
        <v>0</v>
      </c>
      <c r="R326" s="619"/>
      <c r="S326" s="616"/>
    </row>
    <row r="327" spans="1:19" ht="18">
      <c r="A327" s="794"/>
      <c r="B327" s="563" t="s">
        <v>42</v>
      </c>
      <c r="C327" s="569" t="s">
        <v>36</v>
      </c>
      <c r="D327" s="568" t="s">
        <v>37</v>
      </c>
      <c r="E327" s="581" t="s">
        <v>1295</v>
      </c>
      <c r="F327" s="576" t="s">
        <v>619</v>
      </c>
      <c r="G327" s="563" t="s">
        <v>1296</v>
      </c>
      <c r="H327" s="563" t="s">
        <v>1297</v>
      </c>
      <c r="I327" s="568" t="s">
        <v>94</v>
      </c>
      <c r="J327" s="796">
        <f>22+273/3.72</f>
        <v>95.387096774193552</v>
      </c>
      <c r="K327" s="563"/>
      <c r="L327" s="563">
        <v>95</v>
      </c>
      <c r="M327" s="563">
        <v>95</v>
      </c>
      <c r="N327" s="579">
        <v>95</v>
      </c>
      <c r="O327" s="579"/>
      <c r="P327" s="579"/>
      <c r="Q327" s="568">
        <f t="shared" si="12"/>
        <v>0</v>
      </c>
      <c r="R327" s="619"/>
      <c r="S327" s="616"/>
    </row>
    <row r="328" spans="1:19" ht="18">
      <c r="A328" s="794"/>
      <c r="B328" s="563" t="s">
        <v>42</v>
      </c>
      <c r="C328" s="569" t="s">
        <v>36</v>
      </c>
      <c r="D328" s="568" t="s">
        <v>37</v>
      </c>
      <c r="E328" s="581" t="s">
        <v>1298</v>
      </c>
      <c r="F328" s="563" t="s">
        <v>1299</v>
      </c>
      <c r="G328" s="563" t="s">
        <v>1300</v>
      </c>
      <c r="H328" s="568" t="s">
        <v>1301</v>
      </c>
      <c r="I328" s="568" t="s">
        <v>94</v>
      </c>
      <c r="J328" s="644">
        <v>1</v>
      </c>
      <c r="K328" s="563"/>
      <c r="L328" s="563">
        <v>1</v>
      </c>
      <c r="M328" s="563">
        <v>1</v>
      </c>
      <c r="N328" s="579">
        <v>1</v>
      </c>
      <c r="O328" s="579"/>
      <c r="P328" s="579"/>
      <c r="Q328" s="568">
        <f t="shared" si="12"/>
        <v>0</v>
      </c>
      <c r="R328" s="619"/>
      <c r="S328" s="667"/>
    </row>
    <row r="329" spans="1:19" ht="18">
      <c r="A329" s="797"/>
      <c r="B329" s="568"/>
      <c r="C329" s="587"/>
      <c r="D329" s="588"/>
      <c r="E329" s="668" t="s">
        <v>1302</v>
      </c>
      <c r="F329" s="588" t="s">
        <v>1303</v>
      </c>
      <c r="G329" s="588" t="s">
        <v>1304</v>
      </c>
      <c r="H329" s="588" t="s">
        <v>1305</v>
      </c>
      <c r="I329" s="588"/>
      <c r="J329" s="798"/>
      <c r="K329" s="588"/>
      <c r="L329" s="588"/>
      <c r="M329" s="588"/>
      <c r="N329" s="592"/>
      <c r="O329" s="592"/>
      <c r="P329" s="592"/>
      <c r="Q329" s="588"/>
      <c r="R329" s="669"/>
      <c r="S329" s="594"/>
    </row>
    <row r="330" spans="1:19" ht="18">
      <c r="A330" s="794"/>
      <c r="B330" s="563" t="s">
        <v>42</v>
      </c>
      <c r="C330" s="569" t="s">
        <v>36</v>
      </c>
      <c r="D330" s="568" t="s">
        <v>37</v>
      </c>
      <c r="E330" s="614" t="s">
        <v>1306</v>
      </c>
      <c r="F330" s="563" t="s">
        <v>1307</v>
      </c>
      <c r="G330" s="563" t="s">
        <v>1308</v>
      </c>
      <c r="H330" s="563" t="s">
        <v>1309</v>
      </c>
      <c r="I330" s="602" t="s">
        <v>1310</v>
      </c>
      <c r="J330" s="662">
        <v>5</v>
      </c>
      <c r="K330" s="568"/>
      <c r="L330" s="568">
        <v>5</v>
      </c>
      <c r="M330" s="568">
        <v>5</v>
      </c>
      <c r="N330" s="579">
        <v>5</v>
      </c>
      <c r="O330" s="579"/>
      <c r="P330" s="579"/>
      <c r="Q330" s="568">
        <f>+M330-N330-O330-P330</f>
        <v>0</v>
      </c>
      <c r="R330" s="619" t="s">
        <v>1311</v>
      </c>
      <c r="S330" s="667"/>
    </row>
    <row r="331" spans="1:19" ht="18">
      <c r="A331" s="794"/>
      <c r="B331" s="563" t="s">
        <v>42</v>
      </c>
      <c r="C331" s="569" t="s">
        <v>36</v>
      </c>
      <c r="D331" s="568" t="s">
        <v>47</v>
      </c>
      <c r="E331" s="581" t="s">
        <v>1312</v>
      </c>
      <c r="F331" s="563" t="s">
        <v>1313</v>
      </c>
      <c r="G331" s="563" t="s">
        <v>1314</v>
      </c>
      <c r="H331" s="563" t="s">
        <v>1315</v>
      </c>
      <c r="I331" s="568" t="s">
        <v>94</v>
      </c>
      <c r="J331" s="662">
        <v>16</v>
      </c>
      <c r="K331" s="568">
        <v>10</v>
      </c>
      <c r="L331" s="568">
        <v>26</v>
      </c>
      <c r="M331" s="568">
        <v>26</v>
      </c>
      <c r="N331" s="579">
        <v>26</v>
      </c>
      <c r="O331" s="579"/>
      <c r="P331" s="579"/>
      <c r="Q331" s="568">
        <f>+M331-N331-O331-P331</f>
        <v>0</v>
      </c>
      <c r="R331" s="619" t="s">
        <v>986</v>
      </c>
      <c r="S331" s="616"/>
    </row>
    <row r="332" spans="1:19" ht="18">
      <c r="A332" s="794"/>
      <c r="B332" s="563" t="s">
        <v>1232</v>
      </c>
      <c r="C332" s="569" t="s">
        <v>36</v>
      </c>
      <c r="D332" s="568" t="s">
        <v>37</v>
      </c>
      <c r="E332" s="581" t="s">
        <v>1316</v>
      </c>
      <c r="F332" s="563" t="s">
        <v>1317</v>
      </c>
      <c r="G332" s="563" t="s">
        <v>1318</v>
      </c>
      <c r="H332" s="563" t="s">
        <v>1289</v>
      </c>
      <c r="I332" s="568"/>
      <c r="J332" s="662">
        <v>21</v>
      </c>
      <c r="K332" s="568"/>
      <c r="L332" s="568">
        <v>21</v>
      </c>
      <c r="M332" s="568">
        <v>21</v>
      </c>
      <c r="N332" s="579">
        <v>21</v>
      </c>
      <c r="O332" s="579"/>
      <c r="P332" s="579"/>
      <c r="Q332" s="568">
        <f>+M332-N332-O332-P332</f>
        <v>0</v>
      </c>
      <c r="R332" s="619"/>
      <c r="S332" s="616"/>
    </row>
    <row r="333" spans="1:19" ht="18">
      <c r="A333" s="794"/>
      <c r="B333" s="563" t="s">
        <v>42</v>
      </c>
      <c r="C333" s="569" t="s">
        <v>36</v>
      </c>
      <c r="D333" s="568" t="s">
        <v>352</v>
      </c>
      <c r="E333" s="614" t="s">
        <v>1319</v>
      </c>
      <c r="F333" s="568" t="s">
        <v>1320</v>
      </c>
      <c r="G333" s="568" t="s">
        <v>1321</v>
      </c>
      <c r="H333" s="568" t="s">
        <v>1322</v>
      </c>
      <c r="I333" s="568" t="s">
        <v>94</v>
      </c>
      <c r="J333" s="662">
        <v>2</v>
      </c>
      <c r="K333" s="568"/>
      <c r="L333" s="568">
        <v>2</v>
      </c>
      <c r="M333" s="568">
        <v>2</v>
      </c>
      <c r="N333" s="579">
        <v>2</v>
      </c>
      <c r="O333" s="579"/>
      <c r="P333" s="579"/>
      <c r="Q333" s="568">
        <f>+M333-N333-O333-P333</f>
        <v>0</v>
      </c>
      <c r="R333" s="619"/>
      <c r="S333" s="616"/>
    </row>
    <row r="334" spans="1:19" ht="18">
      <c r="A334" s="794"/>
      <c r="B334" s="568" t="s">
        <v>1232</v>
      </c>
      <c r="C334" s="587"/>
      <c r="D334" s="588"/>
      <c r="E334" s="668" t="s">
        <v>1323</v>
      </c>
      <c r="F334" s="799" t="s">
        <v>1324</v>
      </c>
      <c r="G334" s="588" t="s">
        <v>1325</v>
      </c>
      <c r="H334" s="588"/>
      <c r="I334" s="588"/>
      <c r="J334" s="798"/>
      <c r="K334" s="588"/>
      <c r="L334" s="588"/>
      <c r="M334" s="588"/>
      <c r="N334" s="592"/>
      <c r="O334" s="592"/>
      <c r="P334" s="592"/>
      <c r="Q334" s="588"/>
      <c r="R334" s="593"/>
      <c r="S334" s="594"/>
    </row>
    <row r="335" spans="1:19" ht="18">
      <c r="A335" s="794"/>
      <c r="B335" s="563" t="s">
        <v>42</v>
      </c>
      <c r="C335" s="569" t="s">
        <v>36</v>
      </c>
      <c r="D335" s="568" t="s">
        <v>37</v>
      </c>
      <c r="E335" s="581" t="s">
        <v>1326</v>
      </c>
      <c r="F335" s="563" t="s">
        <v>1327</v>
      </c>
      <c r="G335" s="563" t="s">
        <v>1328</v>
      </c>
      <c r="H335" s="568" t="s">
        <v>1329</v>
      </c>
      <c r="I335" s="601" t="s">
        <v>94</v>
      </c>
      <c r="J335" s="662">
        <v>9</v>
      </c>
      <c r="K335" s="568"/>
      <c r="L335" s="568">
        <v>9</v>
      </c>
      <c r="M335" s="568">
        <v>9</v>
      </c>
      <c r="N335" s="579">
        <v>9</v>
      </c>
      <c r="O335" s="579"/>
      <c r="P335" s="579"/>
      <c r="Q335" s="568">
        <f>+M335-N335-O335-P335</f>
        <v>0</v>
      </c>
      <c r="R335" s="619"/>
      <c r="S335" s="616"/>
    </row>
    <row r="336" spans="1:19" ht="18">
      <c r="A336" s="794"/>
      <c r="B336" s="563" t="s">
        <v>42</v>
      </c>
      <c r="C336" s="569" t="s">
        <v>36</v>
      </c>
      <c r="D336" s="568" t="s">
        <v>37</v>
      </c>
      <c r="E336" s="581" t="s">
        <v>1330</v>
      </c>
      <c r="F336" s="638" t="s">
        <v>1331</v>
      </c>
      <c r="G336" s="577" t="s">
        <v>1332</v>
      </c>
      <c r="H336" s="568" t="s">
        <v>1333</v>
      </c>
      <c r="I336" s="585" t="s">
        <v>1334</v>
      </c>
      <c r="J336" s="662">
        <v>1</v>
      </c>
      <c r="K336" s="568"/>
      <c r="L336" s="568">
        <v>2</v>
      </c>
      <c r="M336" s="568">
        <v>1</v>
      </c>
      <c r="N336" s="579">
        <v>1</v>
      </c>
      <c r="O336" s="579"/>
      <c r="P336" s="579"/>
      <c r="Q336" s="568">
        <f>+M336-N336-O336-P336</f>
        <v>0</v>
      </c>
      <c r="R336" s="619" t="s">
        <v>1335</v>
      </c>
      <c r="S336" s="616"/>
    </row>
    <row r="337" spans="1:19" ht="18">
      <c r="A337" s="794"/>
      <c r="B337" s="563" t="s">
        <v>42</v>
      </c>
      <c r="C337" s="569" t="s">
        <v>36</v>
      </c>
      <c r="D337" s="568" t="s">
        <v>37</v>
      </c>
      <c r="E337" s="660" t="s">
        <v>1336</v>
      </c>
      <c r="F337" s="643" t="s">
        <v>1337</v>
      </c>
      <c r="G337" s="643" t="s">
        <v>1338</v>
      </c>
      <c r="H337" s="662" t="s">
        <v>1339</v>
      </c>
      <c r="I337" s="568" t="s">
        <v>94</v>
      </c>
      <c r="J337" s="662">
        <v>1</v>
      </c>
      <c r="K337" s="568"/>
      <c r="L337" s="568">
        <v>2</v>
      </c>
      <c r="M337" s="568">
        <v>1</v>
      </c>
      <c r="N337" s="579">
        <v>1</v>
      </c>
      <c r="O337" s="579"/>
      <c r="P337" s="579"/>
      <c r="Q337" s="568">
        <f>+M337-N337-O337-P337</f>
        <v>0</v>
      </c>
      <c r="R337" s="619"/>
      <c r="S337" s="616"/>
    </row>
    <row r="338" spans="1:19" ht="18">
      <c r="A338" s="794"/>
      <c r="B338" s="568" t="s">
        <v>1232</v>
      </c>
      <c r="C338" s="587"/>
      <c r="D338" s="588"/>
      <c r="E338" s="800" t="s">
        <v>1340</v>
      </c>
      <c r="F338" s="801" t="s">
        <v>1341</v>
      </c>
      <c r="G338" s="801" t="s">
        <v>1342</v>
      </c>
      <c r="H338" s="798"/>
      <c r="I338" s="792"/>
      <c r="J338" s="802"/>
      <c r="K338" s="588"/>
      <c r="L338" s="588"/>
      <c r="M338" s="588"/>
      <c r="N338" s="592"/>
      <c r="O338" s="592"/>
      <c r="P338" s="592"/>
      <c r="Q338" s="588"/>
      <c r="R338" s="669"/>
      <c r="S338" s="670"/>
    </row>
    <row r="339" spans="1:19" ht="18">
      <c r="A339" s="794"/>
      <c r="B339" s="563" t="s">
        <v>42</v>
      </c>
      <c r="C339" s="569" t="s">
        <v>36</v>
      </c>
      <c r="D339" s="568" t="s">
        <v>47</v>
      </c>
      <c r="E339" s="614" t="s">
        <v>1343</v>
      </c>
      <c r="F339" s="650" t="s">
        <v>1344</v>
      </c>
      <c r="G339" s="613" t="s">
        <v>1345</v>
      </c>
      <c r="H339" s="705" t="s">
        <v>1346</v>
      </c>
      <c r="I339" s="641" t="s">
        <v>94</v>
      </c>
      <c r="J339" s="641">
        <v>1</v>
      </c>
      <c r="K339" s="662"/>
      <c r="L339" s="568">
        <v>1</v>
      </c>
      <c r="M339" s="568">
        <v>1</v>
      </c>
      <c r="N339" s="579">
        <v>1</v>
      </c>
      <c r="O339" s="579"/>
      <c r="P339" s="579"/>
      <c r="Q339" s="568">
        <f t="shared" ref="Q339:Q346" si="13">+M339-N339-O339-P339</f>
        <v>0</v>
      </c>
      <c r="R339" s="619"/>
      <c r="S339" s="616"/>
    </row>
    <row r="340" spans="1:19" ht="18">
      <c r="A340" s="794"/>
      <c r="B340" s="563" t="s">
        <v>42</v>
      </c>
      <c r="C340" s="569" t="s">
        <v>36</v>
      </c>
      <c r="D340" s="568" t="s">
        <v>37</v>
      </c>
      <c r="E340" s="614" t="s">
        <v>1347</v>
      </c>
      <c r="F340" s="795" t="s">
        <v>1348</v>
      </c>
      <c r="G340" s="563" t="s">
        <v>1349</v>
      </c>
      <c r="H340" s="568" t="s">
        <v>1350</v>
      </c>
      <c r="I340" s="650" t="s">
        <v>94</v>
      </c>
      <c r="J340" s="803">
        <v>2</v>
      </c>
      <c r="K340" s="568"/>
      <c r="L340" s="568">
        <v>2</v>
      </c>
      <c r="M340" s="568">
        <v>1</v>
      </c>
      <c r="N340" s="579">
        <v>1</v>
      </c>
      <c r="O340" s="579"/>
      <c r="P340" s="579"/>
      <c r="Q340" s="568">
        <f t="shared" si="13"/>
        <v>0</v>
      </c>
      <c r="R340" s="619"/>
      <c r="S340" s="616"/>
    </row>
    <row r="341" spans="1:19" ht="18">
      <c r="A341" s="794"/>
      <c r="B341" s="563" t="s">
        <v>42</v>
      </c>
      <c r="C341" s="569" t="s">
        <v>36</v>
      </c>
      <c r="D341" s="568" t="s">
        <v>352</v>
      </c>
      <c r="E341" s="614" t="s">
        <v>1351</v>
      </c>
      <c r="F341" s="563" t="s">
        <v>1352</v>
      </c>
      <c r="G341" s="563" t="s">
        <v>1353</v>
      </c>
      <c r="H341" s="568" t="s">
        <v>1354</v>
      </c>
      <c r="I341" s="568" t="s">
        <v>94</v>
      </c>
      <c r="J341" s="662">
        <v>2</v>
      </c>
      <c r="K341" s="568"/>
      <c r="L341" s="568">
        <v>2</v>
      </c>
      <c r="M341" s="568">
        <v>2</v>
      </c>
      <c r="N341" s="579">
        <v>2</v>
      </c>
      <c r="O341" s="579"/>
      <c r="P341" s="579"/>
      <c r="Q341" s="568">
        <f t="shared" si="13"/>
        <v>0</v>
      </c>
      <c r="R341" s="619"/>
      <c r="S341" s="616"/>
    </row>
    <row r="342" spans="1:19" ht="18">
      <c r="A342" s="794"/>
      <c r="B342" s="563" t="s">
        <v>42</v>
      </c>
      <c r="C342" s="569" t="s">
        <v>36</v>
      </c>
      <c r="D342" s="568" t="s">
        <v>37</v>
      </c>
      <c r="E342" s="614" t="s">
        <v>1355</v>
      </c>
      <c r="F342" s="563" t="s">
        <v>1356</v>
      </c>
      <c r="G342" s="563" t="s">
        <v>1357</v>
      </c>
      <c r="H342" s="568" t="s">
        <v>1289</v>
      </c>
      <c r="I342" s="568" t="s">
        <v>94</v>
      </c>
      <c r="J342" s="662">
        <v>1</v>
      </c>
      <c r="K342" s="568"/>
      <c r="L342" s="568">
        <v>2</v>
      </c>
      <c r="M342" s="568">
        <v>1</v>
      </c>
      <c r="N342" s="579">
        <v>1</v>
      </c>
      <c r="O342" s="579"/>
      <c r="P342" s="579"/>
      <c r="Q342" s="568">
        <f t="shared" si="13"/>
        <v>0</v>
      </c>
      <c r="R342" s="619"/>
      <c r="S342" s="616"/>
    </row>
    <row r="343" spans="1:19" ht="18">
      <c r="A343" s="794"/>
      <c r="B343" s="568" t="s">
        <v>1232</v>
      </c>
      <c r="C343" s="569" t="s">
        <v>36</v>
      </c>
      <c r="D343" s="568" t="s">
        <v>37</v>
      </c>
      <c r="E343" s="614" t="s">
        <v>1358</v>
      </c>
      <c r="F343" s="563" t="s">
        <v>1359</v>
      </c>
      <c r="G343" s="563" t="s">
        <v>1360</v>
      </c>
      <c r="H343" s="568" t="s">
        <v>1361</v>
      </c>
      <c r="I343" s="602" t="s">
        <v>1362</v>
      </c>
      <c r="J343" s="662">
        <v>8</v>
      </c>
      <c r="K343" s="568"/>
      <c r="L343" s="568">
        <v>8</v>
      </c>
      <c r="M343" s="568">
        <v>8</v>
      </c>
      <c r="N343" s="579">
        <v>8</v>
      </c>
      <c r="O343" s="579"/>
      <c r="P343" s="579"/>
      <c r="Q343" s="568">
        <f t="shared" si="13"/>
        <v>0</v>
      </c>
      <c r="R343" s="619" t="s">
        <v>1363</v>
      </c>
      <c r="S343" s="616"/>
    </row>
    <row r="344" spans="1:19" ht="18">
      <c r="A344" s="804"/>
      <c r="B344" s="563" t="s">
        <v>1232</v>
      </c>
      <c r="C344" s="569" t="s">
        <v>36</v>
      </c>
      <c r="D344" s="568" t="s">
        <v>37</v>
      </c>
      <c r="E344" s="614" t="s">
        <v>1364</v>
      </c>
      <c r="F344" s="563" t="s">
        <v>1365</v>
      </c>
      <c r="G344" s="563" t="s">
        <v>1366</v>
      </c>
      <c r="H344" s="568" t="s">
        <v>1367</v>
      </c>
      <c r="I344" s="568" t="s">
        <v>94</v>
      </c>
      <c r="J344" s="662">
        <v>2</v>
      </c>
      <c r="K344" s="568"/>
      <c r="L344" s="568">
        <v>2</v>
      </c>
      <c r="M344" s="568">
        <v>1</v>
      </c>
      <c r="N344" s="579">
        <v>1</v>
      </c>
      <c r="O344" s="579"/>
      <c r="P344" s="579"/>
      <c r="Q344" s="568">
        <f t="shared" si="13"/>
        <v>0</v>
      </c>
      <c r="R344" s="619"/>
      <c r="S344" s="616"/>
    </row>
    <row r="345" spans="1:19" ht="18">
      <c r="A345" s="805"/>
      <c r="B345" s="563" t="s">
        <v>1232</v>
      </c>
      <c r="C345" s="569" t="s">
        <v>36</v>
      </c>
      <c r="D345" s="568" t="s">
        <v>37</v>
      </c>
      <c r="E345" s="614" t="s">
        <v>1368</v>
      </c>
      <c r="F345" s="563" t="s">
        <v>1369</v>
      </c>
      <c r="G345" s="563" t="s">
        <v>1370</v>
      </c>
      <c r="H345" s="568" t="s">
        <v>1371</v>
      </c>
      <c r="I345" s="568" t="s">
        <v>94</v>
      </c>
      <c r="J345" s="662">
        <v>2</v>
      </c>
      <c r="K345" s="568"/>
      <c r="L345" s="568">
        <v>2</v>
      </c>
      <c r="M345" s="568">
        <v>1</v>
      </c>
      <c r="N345" s="579">
        <v>1</v>
      </c>
      <c r="O345" s="579"/>
      <c r="P345" s="579"/>
      <c r="Q345" s="568">
        <f t="shared" si="13"/>
        <v>0</v>
      </c>
      <c r="R345" s="619"/>
      <c r="S345" s="616"/>
    </row>
    <row r="346" spans="1:19" ht="18">
      <c r="A346" s="806"/>
      <c r="B346" s="563" t="s">
        <v>42</v>
      </c>
      <c r="C346" s="569" t="s">
        <v>36</v>
      </c>
      <c r="D346" s="568" t="s">
        <v>37</v>
      </c>
      <c r="E346" s="614" t="s">
        <v>1372</v>
      </c>
      <c r="F346" s="563" t="s">
        <v>1373</v>
      </c>
      <c r="G346" s="563" t="s">
        <v>1374</v>
      </c>
      <c r="H346" s="568" t="s">
        <v>1367</v>
      </c>
      <c r="I346" s="568" t="s">
        <v>94</v>
      </c>
      <c r="J346" s="662">
        <v>8</v>
      </c>
      <c r="K346" s="568"/>
      <c r="L346" s="568">
        <v>8</v>
      </c>
      <c r="M346" s="568">
        <v>8</v>
      </c>
      <c r="N346" s="579">
        <v>8</v>
      </c>
      <c r="O346" s="579"/>
      <c r="P346" s="579"/>
      <c r="Q346" s="568">
        <f t="shared" si="13"/>
        <v>0</v>
      </c>
      <c r="R346" s="619"/>
      <c r="S346" s="616"/>
    </row>
    <row r="347" spans="1:19" ht="18">
      <c r="A347" s="794"/>
      <c r="B347" s="568" t="s">
        <v>1232</v>
      </c>
      <c r="C347" s="587"/>
      <c r="D347" s="588"/>
      <c r="E347" s="668" t="s">
        <v>1375</v>
      </c>
      <c r="F347" s="793" t="s">
        <v>1376</v>
      </c>
      <c r="G347" s="793" t="s">
        <v>1342</v>
      </c>
      <c r="H347" s="588"/>
      <c r="I347" s="793"/>
      <c r="J347" s="662"/>
      <c r="K347" s="568"/>
      <c r="L347" s="568"/>
      <c r="M347" s="568"/>
      <c r="N347" s="579"/>
      <c r="O347" s="579"/>
      <c r="P347" s="579"/>
      <c r="Q347" s="568"/>
      <c r="R347" s="807"/>
      <c r="S347" s="616"/>
    </row>
    <row r="348" spans="1:19" ht="18">
      <c r="A348" s="794"/>
      <c r="B348" s="563" t="s">
        <v>1232</v>
      </c>
      <c r="C348" s="569" t="s">
        <v>36</v>
      </c>
      <c r="D348" s="568" t="s">
        <v>37</v>
      </c>
      <c r="E348" s="614" t="s">
        <v>1377</v>
      </c>
      <c r="F348" s="563" t="s">
        <v>1378</v>
      </c>
      <c r="G348" s="563" t="s">
        <v>1379</v>
      </c>
      <c r="H348" s="568" t="s">
        <v>1380</v>
      </c>
      <c r="I348" s="568" t="s">
        <v>94</v>
      </c>
      <c r="J348" s="662">
        <v>1</v>
      </c>
      <c r="K348" s="568"/>
      <c r="L348" s="568">
        <v>1</v>
      </c>
      <c r="M348" s="568">
        <v>1</v>
      </c>
      <c r="N348" s="579">
        <v>1</v>
      </c>
      <c r="O348" s="579"/>
      <c r="P348" s="579"/>
      <c r="Q348" s="568">
        <f>+M348-N348-O348-P348</f>
        <v>0</v>
      </c>
      <c r="R348" s="619"/>
      <c r="S348" s="616"/>
    </row>
    <row r="349" spans="1:19" ht="18">
      <c r="A349" s="794"/>
      <c r="B349" s="563" t="s">
        <v>42</v>
      </c>
      <c r="C349" s="569" t="s">
        <v>36</v>
      </c>
      <c r="D349" s="568" t="s">
        <v>37</v>
      </c>
      <c r="E349" s="614" t="s">
        <v>1381</v>
      </c>
      <c r="F349" s="563" t="s">
        <v>1382</v>
      </c>
      <c r="G349" s="563" t="s">
        <v>1383</v>
      </c>
      <c r="H349" s="568" t="s">
        <v>1384</v>
      </c>
      <c r="I349" s="568" t="s">
        <v>94</v>
      </c>
      <c r="J349" s="662">
        <v>1</v>
      </c>
      <c r="K349" s="568"/>
      <c r="L349" s="568">
        <v>1</v>
      </c>
      <c r="M349" s="568">
        <v>1</v>
      </c>
      <c r="N349" s="579">
        <v>1</v>
      </c>
      <c r="O349" s="579">
        <v>0</v>
      </c>
      <c r="P349" s="579">
        <v>0</v>
      </c>
      <c r="Q349" s="568">
        <f>+M349-N349-O349-P349</f>
        <v>0</v>
      </c>
      <c r="R349" s="619"/>
      <c r="S349" s="616"/>
    </row>
    <row r="350" spans="1:19" ht="18">
      <c r="A350" s="794"/>
      <c r="B350" s="563" t="s">
        <v>42</v>
      </c>
      <c r="C350" s="569" t="s">
        <v>36</v>
      </c>
      <c r="D350" s="568" t="s">
        <v>47</v>
      </c>
      <c r="E350" s="614" t="s">
        <v>1385</v>
      </c>
      <c r="F350" s="638" t="s">
        <v>1386</v>
      </c>
      <c r="G350" s="638" t="s">
        <v>1387</v>
      </c>
      <c r="H350" s="568" t="s">
        <v>1388</v>
      </c>
      <c r="I350" s="568" t="s">
        <v>94</v>
      </c>
      <c r="J350" s="662">
        <v>8</v>
      </c>
      <c r="K350" s="568"/>
      <c r="L350" s="568">
        <v>8</v>
      </c>
      <c r="M350" s="568">
        <v>8</v>
      </c>
      <c r="N350" s="579">
        <v>8</v>
      </c>
      <c r="O350" s="579"/>
      <c r="P350" s="579"/>
      <c r="Q350" s="568">
        <f>+M350-N350-O350-P350</f>
        <v>0</v>
      </c>
      <c r="R350" s="619"/>
      <c r="S350" s="616"/>
    </row>
    <row r="351" spans="1:19" ht="18">
      <c r="A351" s="794"/>
      <c r="B351" s="563" t="s">
        <v>42</v>
      </c>
      <c r="C351" s="569" t="s">
        <v>36</v>
      </c>
      <c r="D351" s="568" t="s">
        <v>37</v>
      </c>
      <c r="E351" s="720" t="s">
        <v>1389</v>
      </c>
      <c r="F351" s="643" t="s">
        <v>1390</v>
      </c>
      <c r="G351" s="643" t="s">
        <v>1391</v>
      </c>
      <c r="H351" s="662" t="s">
        <v>1388</v>
      </c>
      <c r="I351" s="601" t="s">
        <v>1392</v>
      </c>
      <c r="J351" s="662">
        <v>6</v>
      </c>
      <c r="K351" s="568"/>
      <c r="L351" s="568">
        <v>6</v>
      </c>
      <c r="M351" s="568">
        <v>6</v>
      </c>
      <c r="N351" s="579">
        <v>0</v>
      </c>
      <c r="O351" s="579">
        <v>6</v>
      </c>
      <c r="P351" s="579"/>
      <c r="Q351" s="568">
        <f>+M351-N351-O351-P351</f>
        <v>0</v>
      </c>
      <c r="R351" s="573">
        <v>42565</v>
      </c>
      <c r="S351" s="616"/>
    </row>
    <row r="352" spans="1:19" ht="18">
      <c r="A352" s="794"/>
      <c r="B352" s="563" t="s">
        <v>1232</v>
      </c>
      <c r="C352" s="569" t="s">
        <v>36</v>
      </c>
      <c r="D352" s="568" t="s">
        <v>37</v>
      </c>
      <c r="E352" s="614" t="s">
        <v>1393</v>
      </c>
      <c r="F352" s="613" t="s">
        <v>1394</v>
      </c>
      <c r="G352" s="613" t="s">
        <v>1395</v>
      </c>
      <c r="H352" s="568" t="s">
        <v>1396</v>
      </c>
      <c r="I352" s="602" t="s">
        <v>1397</v>
      </c>
      <c r="J352" s="662">
        <v>1</v>
      </c>
      <c r="K352" s="568"/>
      <c r="L352" s="568">
        <v>1</v>
      </c>
      <c r="M352" s="568">
        <v>1</v>
      </c>
      <c r="N352" s="579">
        <v>0</v>
      </c>
      <c r="O352" s="579">
        <v>1</v>
      </c>
      <c r="P352" s="579"/>
      <c r="Q352" s="568"/>
      <c r="R352" s="573">
        <v>42478</v>
      </c>
      <c r="S352" s="616"/>
    </row>
    <row r="353" spans="1:19" ht="18">
      <c r="A353" s="794"/>
      <c r="B353" s="563" t="s">
        <v>42</v>
      </c>
      <c r="C353" s="569" t="s">
        <v>36</v>
      </c>
      <c r="D353" s="568" t="s">
        <v>37</v>
      </c>
      <c r="E353" s="614" t="s">
        <v>1398</v>
      </c>
      <c r="F353" s="563" t="s">
        <v>1399</v>
      </c>
      <c r="G353" s="563" t="s">
        <v>1400</v>
      </c>
      <c r="H353" s="568" t="s">
        <v>1401</v>
      </c>
      <c r="I353" s="601" t="s">
        <v>94</v>
      </c>
      <c r="J353" s="662">
        <v>2</v>
      </c>
      <c r="K353" s="568"/>
      <c r="L353" s="568">
        <v>3</v>
      </c>
      <c r="M353" s="568">
        <v>2</v>
      </c>
      <c r="N353" s="579">
        <v>2</v>
      </c>
      <c r="O353" s="579"/>
      <c r="P353" s="579"/>
      <c r="Q353" s="568">
        <f>+M353-N353-O353-P353</f>
        <v>0</v>
      </c>
      <c r="R353" s="619"/>
      <c r="S353" s="616"/>
    </row>
    <row r="354" spans="1:19" ht="18">
      <c r="A354" s="794"/>
      <c r="B354" s="563" t="s">
        <v>1232</v>
      </c>
      <c r="C354" s="569" t="s">
        <v>36</v>
      </c>
      <c r="D354" s="568" t="s">
        <v>37</v>
      </c>
      <c r="E354" s="614" t="s">
        <v>1402</v>
      </c>
      <c r="F354" s="563" t="s">
        <v>1403</v>
      </c>
      <c r="G354" s="563" t="s">
        <v>1404</v>
      </c>
      <c r="H354" s="568" t="s">
        <v>1405</v>
      </c>
      <c r="I354" s="602" t="s">
        <v>1406</v>
      </c>
      <c r="J354" s="662">
        <v>4</v>
      </c>
      <c r="K354" s="568"/>
      <c r="L354" s="568">
        <v>4</v>
      </c>
      <c r="M354" s="568">
        <v>4</v>
      </c>
      <c r="N354" s="579">
        <v>4</v>
      </c>
      <c r="O354" s="579"/>
      <c r="P354" s="579"/>
      <c r="Q354" s="568">
        <f>+M354-N354-O354-P354</f>
        <v>0</v>
      </c>
      <c r="R354" s="619" t="s">
        <v>1407</v>
      </c>
      <c r="S354" s="616"/>
    </row>
    <row r="355" spans="1:19" ht="18">
      <c r="A355" s="794"/>
      <c r="B355" s="568" t="s">
        <v>1232</v>
      </c>
      <c r="C355" s="587"/>
      <c r="D355" s="588"/>
      <c r="E355" s="668" t="s">
        <v>1408</v>
      </c>
      <c r="F355" s="588" t="s">
        <v>1409</v>
      </c>
      <c r="G355" s="588" t="s">
        <v>1342</v>
      </c>
      <c r="H355" s="588"/>
      <c r="I355" s="588"/>
      <c r="J355" s="798"/>
      <c r="K355" s="588"/>
      <c r="L355" s="588"/>
      <c r="M355" s="588"/>
      <c r="N355" s="592"/>
      <c r="O355" s="592"/>
      <c r="P355" s="592"/>
      <c r="Q355" s="588"/>
      <c r="R355" s="669"/>
      <c r="S355" s="670"/>
    </row>
    <row r="356" spans="1:19" ht="18">
      <c r="A356" s="794"/>
      <c r="B356" s="563" t="s">
        <v>42</v>
      </c>
      <c r="C356" s="569" t="s">
        <v>36</v>
      </c>
      <c r="D356" s="568" t="s">
        <v>37</v>
      </c>
      <c r="E356" s="614" t="s">
        <v>1410</v>
      </c>
      <c r="F356" s="563" t="s">
        <v>1411</v>
      </c>
      <c r="G356" s="563" t="s">
        <v>1412</v>
      </c>
      <c r="H356" s="568" t="s">
        <v>1371</v>
      </c>
      <c r="I356" s="602" t="s">
        <v>1413</v>
      </c>
      <c r="J356" s="662">
        <v>9</v>
      </c>
      <c r="K356" s="568"/>
      <c r="L356" s="568">
        <v>9</v>
      </c>
      <c r="M356" s="568">
        <v>9</v>
      </c>
      <c r="N356" s="579">
        <v>9</v>
      </c>
      <c r="O356" s="579"/>
      <c r="P356" s="579"/>
      <c r="Q356" s="568">
        <f t="shared" ref="Q356:Q363" si="14">+M356-N356-O356-P356</f>
        <v>0</v>
      </c>
      <c r="R356" s="619" t="s">
        <v>1414</v>
      </c>
      <c r="S356" s="616"/>
    </row>
    <row r="357" spans="1:19" ht="18">
      <c r="A357" s="794"/>
      <c r="B357" s="563" t="s">
        <v>1232</v>
      </c>
      <c r="C357" s="569" t="s">
        <v>36</v>
      </c>
      <c r="D357" s="568" t="s">
        <v>37</v>
      </c>
      <c r="E357" s="614" t="s">
        <v>1415</v>
      </c>
      <c r="F357" s="563" t="s">
        <v>1416</v>
      </c>
      <c r="G357" s="563" t="s">
        <v>1417</v>
      </c>
      <c r="H357" s="739" t="s">
        <v>1418</v>
      </c>
      <c r="I357" s="602" t="s">
        <v>1419</v>
      </c>
      <c r="J357" s="662">
        <v>48</v>
      </c>
      <c r="K357" s="568"/>
      <c r="L357" s="568">
        <v>48</v>
      </c>
      <c r="M357" s="568">
        <v>48</v>
      </c>
      <c r="N357" s="579">
        <v>48</v>
      </c>
      <c r="O357" s="579"/>
      <c r="P357" s="579"/>
      <c r="Q357" s="568">
        <f t="shared" si="14"/>
        <v>0</v>
      </c>
      <c r="R357" s="619" t="s">
        <v>1420</v>
      </c>
      <c r="S357" s="616"/>
    </row>
    <row r="358" spans="1:19" ht="18">
      <c r="A358" s="794"/>
      <c r="B358" s="563" t="s">
        <v>42</v>
      </c>
      <c r="C358" s="569" t="s">
        <v>36</v>
      </c>
      <c r="D358" s="568" t="s">
        <v>352</v>
      </c>
      <c r="E358" s="614" t="s">
        <v>1421</v>
      </c>
      <c r="F358" s="563" t="s">
        <v>1422</v>
      </c>
      <c r="G358" s="568" t="s">
        <v>1423</v>
      </c>
      <c r="H358" s="568" t="s">
        <v>1424</v>
      </c>
      <c r="I358" s="585" t="s">
        <v>1425</v>
      </c>
      <c r="J358" s="662">
        <v>2</v>
      </c>
      <c r="K358" s="568"/>
      <c r="L358" s="568">
        <v>2</v>
      </c>
      <c r="M358" s="568">
        <v>2</v>
      </c>
      <c r="N358" s="579">
        <v>2</v>
      </c>
      <c r="O358" s="579"/>
      <c r="P358" s="579"/>
      <c r="Q358" s="568">
        <f t="shared" si="14"/>
        <v>0</v>
      </c>
      <c r="R358" s="619"/>
      <c r="S358" s="616"/>
    </row>
    <row r="359" spans="1:19" ht="18">
      <c r="A359" s="794"/>
      <c r="B359" s="563" t="s">
        <v>42</v>
      </c>
      <c r="C359" s="569" t="s">
        <v>36</v>
      </c>
      <c r="D359" s="568" t="s">
        <v>37</v>
      </c>
      <c r="E359" s="614" t="s">
        <v>1426</v>
      </c>
      <c r="F359" s="563" t="s">
        <v>1427</v>
      </c>
      <c r="G359" s="661" t="s">
        <v>1428</v>
      </c>
      <c r="H359" s="568" t="s">
        <v>1429</v>
      </c>
      <c r="I359" s="781" t="s">
        <v>1430</v>
      </c>
      <c r="J359" s="662">
        <v>5</v>
      </c>
      <c r="K359" s="662"/>
      <c r="L359" s="568">
        <v>5</v>
      </c>
      <c r="M359" s="568">
        <v>5</v>
      </c>
      <c r="N359" s="579">
        <v>5</v>
      </c>
      <c r="O359" s="579"/>
      <c r="P359" s="579"/>
      <c r="Q359" s="568">
        <f t="shared" si="14"/>
        <v>0</v>
      </c>
      <c r="R359" s="808"/>
      <c r="S359" s="809"/>
    </row>
    <row r="360" spans="1:19" ht="18">
      <c r="A360" s="794"/>
      <c r="B360" s="563" t="s">
        <v>42</v>
      </c>
      <c r="C360" s="569" t="s">
        <v>36</v>
      </c>
      <c r="D360" s="568" t="s">
        <v>37</v>
      </c>
      <c r="E360" s="614" t="s">
        <v>1431</v>
      </c>
      <c r="F360" s="563" t="s">
        <v>1432</v>
      </c>
      <c r="G360" s="563" t="s">
        <v>1433</v>
      </c>
      <c r="H360" s="568" t="s">
        <v>1434</v>
      </c>
      <c r="I360" s="568" t="s">
        <v>94</v>
      </c>
      <c r="J360" s="662">
        <v>1</v>
      </c>
      <c r="K360" s="568"/>
      <c r="L360" s="568">
        <v>2</v>
      </c>
      <c r="M360" s="568">
        <v>1</v>
      </c>
      <c r="N360" s="579">
        <v>1</v>
      </c>
      <c r="O360" s="579"/>
      <c r="P360" s="579"/>
      <c r="Q360" s="568">
        <f t="shared" si="14"/>
        <v>0</v>
      </c>
      <c r="R360" s="619"/>
      <c r="S360" s="616"/>
    </row>
    <row r="361" spans="1:19" ht="18">
      <c r="A361" s="794"/>
      <c r="B361" s="563" t="s">
        <v>42</v>
      </c>
      <c r="C361" s="569" t="s">
        <v>36</v>
      </c>
      <c r="D361" s="568" t="s">
        <v>37</v>
      </c>
      <c r="E361" s="614" t="s">
        <v>1435</v>
      </c>
      <c r="F361" s="563" t="s">
        <v>1436</v>
      </c>
      <c r="G361" s="563" t="s">
        <v>1437</v>
      </c>
      <c r="H361" s="568" t="s">
        <v>1396</v>
      </c>
      <c r="I361" s="568" t="s">
        <v>94</v>
      </c>
      <c r="J361" s="662">
        <v>1</v>
      </c>
      <c r="K361" s="568"/>
      <c r="L361" s="568">
        <v>1</v>
      </c>
      <c r="M361" s="568">
        <v>1</v>
      </c>
      <c r="N361" s="579">
        <v>0</v>
      </c>
      <c r="O361" s="579">
        <v>0</v>
      </c>
      <c r="P361" s="579">
        <v>1</v>
      </c>
      <c r="Q361" s="568">
        <f t="shared" si="14"/>
        <v>0</v>
      </c>
      <c r="R361" s="619"/>
      <c r="S361" s="616" t="s">
        <v>1438</v>
      </c>
    </row>
    <row r="362" spans="1:19" ht="18">
      <c r="A362" s="794"/>
      <c r="B362" s="563" t="s">
        <v>42</v>
      </c>
      <c r="C362" s="569" t="s">
        <v>36</v>
      </c>
      <c r="D362" s="568" t="s">
        <v>37</v>
      </c>
      <c r="E362" s="614" t="s">
        <v>1439</v>
      </c>
      <c r="F362" s="563" t="s">
        <v>1440</v>
      </c>
      <c r="G362" s="563" t="s">
        <v>1441</v>
      </c>
      <c r="H362" s="568" t="s">
        <v>1388</v>
      </c>
      <c r="I362" s="601" t="s">
        <v>94</v>
      </c>
      <c r="J362" s="662">
        <v>1</v>
      </c>
      <c r="K362" s="568"/>
      <c r="L362" s="568">
        <v>1</v>
      </c>
      <c r="M362" s="568">
        <v>1</v>
      </c>
      <c r="N362" s="579">
        <v>1</v>
      </c>
      <c r="O362" s="579"/>
      <c r="P362" s="579"/>
      <c r="Q362" s="568">
        <f t="shared" si="14"/>
        <v>0</v>
      </c>
      <c r="R362" s="619"/>
      <c r="S362" s="616"/>
    </row>
    <row r="363" spans="1:19" ht="18">
      <c r="A363" s="794"/>
      <c r="B363" s="563" t="s">
        <v>42</v>
      </c>
      <c r="C363" s="569" t="s">
        <v>36</v>
      </c>
      <c r="D363" s="568" t="s">
        <v>37</v>
      </c>
      <c r="E363" s="614" t="s">
        <v>1442</v>
      </c>
      <c r="F363" s="563" t="s">
        <v>1443</v>
      </c>
      <c r="G363" s="563" t="s">
        <v>1444</v>
      </c>
      <c r="H363" s="568" t="s">
        <v>1445</v>
      </c>
      <c r="I363" s="568" t="s">
        <v>94</v>
      </c>
      <c r="J363" s="662">
        <v>2</v>
      </c>
      <c r="K363" s="568"/>
      <c r="L363" s="568">
        <v>2</v>
      </c>
      <c r="M363" s="568">
        <v>2</v>
      </c>
      <c r="N363" s="579">
        <v>2</v>
      </c>
      <c r="O363" s="579"/>
      <c r="P363" s="579"/>
      <c r="Q363" s="568">
        <f t="shared" si="14"/>
        <v>0</v>
      </c>
      <c r="R363" s="619"/>
      <c r="S363" s="616"/>
    </row>
    <row r="364" spans="1:19" ht="18">
      <c r="A364" s="794"/>
      <c r="B364" s="568" t="s">
        <v>1232</v>
      </c>
      <c r="C364" s="587"/>
      <c r="D364" s="588"/>
      <c r="E364" s="668" t="s">
        <v>1446</v>
      </c>
      <c r="F364" s="588" t="s">
        <v>1447</v>
      </c>
      <c r="G364" s="810" t="s">
        <v>1342</v>
      </c>
      <c r="H364" s="588"/>
      <c r="I364" s="588"/>
      <c r="J364" s="798"/>
      <c r="K364" s="798"/>
      <c r="L364" s="588"/>
      <c r="M364" s="588"/>
      <c r="N364" s="592"/>
      <c r="O364" s="592"/>
      <c r="P364" s="592"/>
      <c r="Q364" s="588"/>
      <c r="R364" s="811"/>
      <c r="S364" s="812"/>
    </row>
    <row r="365" spans="1:19" ht="18">
      <c r="A365" s="794"/>
      <c r="B365" s="568" t="s">
        <v>1232</v>
      </c>
      <c r="C365" s="569" t="s">
        <v>36</v>
      </c>
      <c r="D365" s="568" t="s">
        <v>37</v>
      </c>
      <c r="E365" s="614" t="s">
        <v>1448</v>
      </c>
      <c r="F365" s="563" t="s">
        <v>1449</v>
      </c>
      <c r="G365" s="661" t="s">
        <v>1450</v>
      </c>
      <c r="H365" s="568" t="s">
        <v>1451</v>
      </c>
      <c r="I365" s="601"/>
      <c r="J365" s="662">
        <v>1</v>
      </c>
      <c r="K365" s="662"/>
      <c r="L365" s="568">
        <v>1</v>
      </c>
      <c r="M365" s="568">
        <v>1</v>
      </c>
      <c r="N365" s="579">
        <v>1</v>
      </c>
      <c r="O365" s="579"/>
      <c r="P365" s="579"/>
      <c r="Q365" s="568">
        <f t="shared" ref="Q365:Q370" si="15">+M365-N365-O365-P365</f>
        <v>0</v>
      </c>
      <c r="R365" s="808"/>
      <c r="S365" s="809"/>
    </row>
    <row r="366" spans="1:19" ht="18">
      <c r="A366" s="794"/>
      <c r="B366" s="563" t="s">
        <v>42</v>
      </c>
      <c r="C366" s="569" t="s">
        <v>36</v>
      </c>
      <c r="D366" s="568" t="s">
        <v>37</v>
      </c>
      <c r="E366" s="614" t="s">
        <v>1452</v>
      </c>
      <c r="F366" s="563" t="s">
        <v>1210</v>
      </c>
      <c r="G366" s="661" t="s">
        <v>1453</v>
      </c>
      <c r="H366" s="568" t="s">
        <v>1339</v>
      </c>
      <c r="I366" s="585" t="s">
        <v>1454</v>
      </c>
      <c r="J366" s="662">
        <v>2</v>
      </c>
      <c r="K366" s="662"/>
      <c r="L366" s="568">
        <v>2</v>
      </c>
      <c r="M366" s="568">
        <v>2</v>
      </c>
      <c r="N366" s="579">
        <v>2</v>
      </c>
      <c r="O366" s="579"/>
      <c r="P366" s="579"/>
      <c r="Q366" s="568">
        <f t="shared" si="15"/>
        <v>0</v>
      </c>
      <c r="R366" s="808" t="s">
        <v>1455</v>
      </c>
      <c r="S366" s="809"/>
    </row>
    <row r="367" spans="1:19" ht="18">
      <c r="A367" s="794"/>
      <c r="B367" s="568" t="s">
        <v>42</v>
      </c>
      <c r="C367" s="569" t="s">
        <v>36</v>
      </c>
      <c r="D367" s="568" t="s">
        <v>37</v>
      </c>
      <c r="E367" s="614" t="s">
        <v>1456</v>
      </c>
      <c r="F367" s="563" t="s">
        <v>1457</v>
      </c>
      <c r="G367" s="813" t="s">
        <v>1458</v>
      </c>
      <c r="H367" s="814" t="s">
        <v>1459</v>
      </c>
      <c r="I367" s="663" t="s">
        <v>1460</v>
      </c>
      <c r="J367" s="803">
        <v>16</v>
      </c>
      <c r="K367" s="803"/>
      <c r="L367" s="568">
        <v>16</v>
      </c>
      <c r="M367" s="568">
        <v>16</v>
      </c>
      <c r="N367" s="579">
        <v>16</v>
      </c>
      <c r="O367" s="579"/>
      <c r="P367" s="579"/>
      <c r="Q367" s="568">
        <f t="shared" si="15"/>
        <v>0</v>
      </c>
      <c r="R367" s="619" t="s">
        <v>1461</v>
      </c>
      <c r="S367" s="616"/>
    </row>
    <row r="368" spans="1:19" ht="18">
      <c r="A368" s="794"/>
      <c r="B368" s="568" t="s">
        <v>1232</v>
      </c>
      <c r="C368" s="569" t="s">
        <v>36</v>
      </c>
      <c r="D368" s="568" t="s">
        <v>37</v>
      </c>
      <c r="E368" s="614" t="s">
        <v>1462</v>
      </c>
      <c r="F368" s="563" t="s">
        <v>1463</v>
      </c>
      <c r="G368" s="644" t="s">
        <v>1464</v>
      </c>
      <c r="H368" s="814" t="s">
        <v>1388</v>
      </c>
      <c r="I368" s="602" t="s">
        <v>1465</v>
      </c>
      <c r="J368" s="568">
        <v>4</v>
      </c>
      <c r="K368" s="568"/>
      <c r="L368" s="568">
        <v>4</v>
      </c>
      <c r="M368" s="568">
        <v>4</v>
      </c>
      <c r="N368" s="579">
        <v>4</v>
      </c>
      <c r="O368" s="579"/>
      <c r="P368" s="579"/>
      <c r="Q368" s="568">
        <f t="shared" si="15"/>
        <v>0</v>
      </c>
      <c r="R368" s="619" t="s">
        <v>1466</v>
      </c>
      <c r="S368" s="616"/>
    </row>
    <row r="369" spans="1:19" ht="18">
      <c r="A369" s="794"/>
      <c r="B369" s="568" t="s">
        <v>1232</v>
      </c>
      <c r="C369" s="569" t="s">
        <v>36</v>
      </c>
      <c r="D369" s="568" t="s">
        <v>37</v>
      </c>
      <c r="E369" s="614" t="s">
        <v>1467</v>
      </c>
      <c r="F369" s="563" t="s">
        <v>1468</v>
      </c>
      <c r="G369" s="662" t="s">
        <v>433</v>
      </c>
      <c r="H369" s="814" t="s">
        <v>1469</v>
      </c>
      <c r="I369" s="680" t="s">
        <v>1470</v>
      </c>
      <c r="J369" s="568">
        <v>1</v>
      </c>
      <c r="K369" s="568"/>
      <c r="L369" s="568">
        <v>1</v>
      </c>
      <c r="M369" s="568">
        <v>1</v>
      </c>
      <c r="N369" s="579">
        <v>1</v>
      </c>
      <c r="O369" s="579"/>
      <c r="P369" s="579"/>
      <c r="Q369" s="568">
        <f t="shared" si="15"/>
        <v>0</v>
      </c>
      <c r="R369" s="573">
        <v>42467</v>
      </c>
      <c r="S369" s="616"/>
    </row>
    <row r="370" spans="1:19" ht="18">
      <c r="A370" s="794"/>
      <c r="B370" s="563" t="s">
        <v>42</v>
      </c>
      <c r="C370" s="569" t="s">
        <v>36</v>
      </c>
      <c r="D370" s="568" t="s">
        <v>352</v>
      </c>
      <c r="E370" s="614" t="s">
        <v>1471</v>
      </c>
      <c r="F370" s="563" t="s">
        <v>1472</v>
      </c>
      <c r="G370" s="644" t="s">
        <v>1473</v>
      </c>
      <c r="H370" s="568" t="s">
        <v>1474</v>
      </c>
      <c r="I370" s="601" t="s">
        <v>94</v>
      </c>
      <c r="J370" s="568">
        <v>5</v>
      </c>
      <c r="K370" s="568"/>
      <c r="L370" s="568">
        <v>5</v>
      </c>
      <c r="M370" s="568">
        <v>5</v>
      </c>
      <c r="N370" s="579">
        <v>5</v>
      </c>
      <c r="O370" s="579"/>
      <c r="P370" s="579"/>
      <c r="Q370" s="568">
        <f t="shared" si="15"/>
        <v>0</v>
      </c>
      <c r="R370" s="619"/>
      <c r="S370" s="616"/>
    </row>
    <row r="371" spans="1:19" ht="18">
      <c r="A371" s="794"/>
      <c r="B371" s="568" t="s">
        <v>1232</v>
      </c>
      <c r="C371" s="587"/>
      <c r="D371" s="588"/>
      <c r="E371" s="668" t="s">
        <v>1475</v>
      </c>
      <c r="F371" s="588" t="s">
        <v>1476</v>
      </c>
      <c r="G371" s="798" t="s">
        <v>1477</v>
      </c>
      <c r="H371" s="588"/>
      <c r="I371" s="588"/>
      <c r="J371" s="588"/>
      <c r="K371" s="588"/>
      <c r="L371" s="588"/>
      <c r="M371" s="588"/>
      <c r="N371" s="592"/>
      <c r="O371" s="592"/>
      <c r="P371" s="592"/>
      <c r="Q371" s="588"/>
      <c r="R371" s="669"/>
      <c r="S371" s="670"/>
    </row>
    <row r="372" spans="1:19" ht="18">
      <c r="A372" s="794"/>
      <c r="B372" s="563" t="s">
        <v>42</v>
      </c>
      <c r="C372" s="569" t="s">
        <v>36</v>
      </c>
      <c r="D372" s="568" t="s">
        <v>37</v>
      </c>
      <c r="E372" s="614" t="s">
        <v>1478</v>
      </c>
      <c r="F372" s="568" t="s">
        <v>1479</v>
      </c>
      <c r="G372" s="568" t="s">
        <v>1480</v>
      </c>
      <c r="H372" s="568" t="s">
        <v>1481</v>
      </c>
      <c r="I372" s="610" t="s">
        <v>1482</v>
      </c>
      <c r="J372" s="662"/>
      <c r="K372" s="568">
        <v>6</v>
      </c>
      <c r="L372" s="568">
        <v>6</v>
      </c>
      <c r="M372" s="568">
        <v>6</v>
      </c>
      <c r="N372" s="579">
        <v>0</v>
      </c>
      <c r="O372" s="579">
        <v>6</v>
      </c>
      <c r="P372" s="579"/>
      <c r="Q372" s="568">
        <f t="shared" ref="Q372:Q385" si="16">+M372-N372-O372-P372</f>
        <v>0</v>
      </c>
      <c r="R372" s="573">
        <v>42559</v>
      </c>
      <c r="S372" s="616"/>
    </row>
    <row r="373" spans="1:19" ht="18">
      <c r="A373" s="794"/>
      <c r="B373" s="563" t="s">
        <v>42</v>
      </c>
      <c r="C373" s="569" t="s">
        <v>36</v>
      </c>
      <c r="D373" s="568" t="s">
        <v>47</v>
      </c>
      <c r="E373" s="581" t="s">
        <v>1483</v>
      </c>
      <c r="F373" s="563" t="s">
        <v>1484</v>
      </c>
      <c r="G373" s="563" t="s">
        <v>1485</v>
      </c>
      <c r="H373" s="568" t="s">
        <v>1486</v>
      </c>
      <c r="I373" s="601" t="s">
        <v>94</v>
      </c>
      <c r="J373" s="662">
        <v>1</v>
      </c>
      <c r="K373" s="568"/>
      <c r="L373" s="568">
        <v>1</v>
      </c>
      <c r="M373" s="568">
        <v>1</v>
      </c>
      <c r="N373" s="579">
        <v>1</v>
      </c>
      <c r="O373" s="579"/>
      <c r="P373" s="579"/>
      <c r="Q373" s="568">
        <f t="shared" si="16"/>
        <v>0</v>
      </c>
      <c r="R373" s="619"/>
      <c r="S373" s="616"/>
    </row>
    <row r="374" spans="1:19" ht="18">
      <c r="A374" s="794"/>
      <c r="B374" s="563" t="s">
        <v>42</v>
      </c>
      <c r="C374" s="569" t="s">
        <v>36</v>
      </c>
      <c r="D374" s="568" t="s">
        <v>47</v>
      </c>
      <c r="E374" s="614" t="s">
        <v>1487</v>
      </c>
      <c r="F374" s="563" t="s">
        <v>1488</v>
      </c>
      <c r="G374" s="563" t="s">
        <v>1489</v>
      </c>
      <c r="H374" s="568" t="s">
        <v>1486</v>
      </c>
      <c r="I374" s="568" t="s">
        <v>94</v>
      </c>
      <c r="J374" s="662">
        <v>1</v>
      </c>
      <c r="K374" s="568"/>
      <c r="L374" s="568">
        <v>1</v>
      </c>
      <c r="M374" s="568">
        <v>1</v>
      </c>
      <c r="N374" s="579">
        <v>1</v>
      </c>
      <c r="O374" s="579"/>
      <c r="P374" s="579"/>
      <c r="Q374" s="568">
        <f t="shared" si="16"/>
        <v>0</v>
      </c>
      <c r="R374" s="619"/>
      <c r="S374" s="616"/>
    </row>
    <row r="375" spans="1:19" ht="18">
      <c r="A375" s="794"/>
      <c r="B375" s="563" t="s">
        <v>42</v>
      </c>
      <c r="C375" s="569" t="s">
        <v>36</v>
      </c>
      <c r="D375" s="568" t="s">
        <v>47</v>
      </c>
      <c r="E375" s="614" t="s">
        <v>1490</v>
      </c>
      <c r="F375" s="563" t="s">
        <v>1491</v>
      </c>
      <c r="G375" s="563" t="s">
        <v>1489</v>
      </c>
      <c r="H375" s="568" t="s">
        <v>1486</v>
      </c>
      <c r="I375" s="568" t="s">
        <v>94</v>
      </c>
      <c r="J375" s="662">
        <v>1</v>
      </c>
      <c r="K375" s="568"/>
      <c r="L375" s="568">
        <v>1</v>
      </c>
      <c r="M375" s="568">
        <v>1</v>
      </c>
      <c r="N375" s="579">
        <v>1</v>
      </c>
      <c r="O375" s="579"/>
      <c r="P375" s="579"/>
      <c r="Q375" s="568">
        <f t="shared" si="16"/>
        <v>0</v>
      </c>
      <c r="R375" s="619"/>
      <c r="S375" s="616"/>
    </row>
    <row r="376" spans="1:19" ht="18">
      <c r="A376" s="794"/>
      <c r="B376" s="563" t="s">
        <v>42</v>
      </c>
      <c r="C376" s="569" t="s">
        <v>36</v>
      </c>
      <c r="D376" s="568" t="s">
        <v>47</v>
      </c>
      <c r="E376" s="614" t="s">
        <v>1492</v>
      </c>
      <c r="F376" s="563" t="s">
        <v>1493</v>
      </c>
      <c r="G376" s="563" t="s">
        <v>1489</v>
      </c>
      <c r="H376" s="568" t="s">
        <v>1486</v>
      </c>
      <c r="I376" s="568" t="s">
        <v>94</v>
      </c>
      <c r="J376" s="662">
        <v>1</v>
      </c>
      <c r="K376" s="568"/>
      <c r="L376" s="568">
        <v>1</v>
      </c>
      <c r="M376" s="601">
        <v>1</v>
      </c>
      <c r="N376" s="579">
        <v>1</v>
      </c>
      <c r="O376" s="579"/>
      <c r="P376" s="579"/>
      <c r="Q376" s="568">
        <f t="shared" si="16"/>
        <v>0</v>
      </c>
      <c r="R376" s="619"/>
      <c r="S376" s="616"/>
    </row>
    <row r="377" spans="1:19" ht="18">
      <c r="A377" s="794"/>
      <c r="B377" s="568" t="s">
        <v>1494</v>
      </c>
      <c r="C377" s="569" t="s">
        <v>36</v>
      </c>
      <c r="D377" s="568" t="s">
        <v>47</v>
      </c>
      <c r="E377" s="614" t="s">
        <v>1495</v>
      </c>
      <c r="F377" s="563" t="s">
        <v>1496</v>
      </c>
      <c r="G377" s="563" t="s">
        <v>1497</v>
      </c>
      <c r="H377" s="568" t="s">
        <v>1486</v>
      </c>
      <c r="I377" s="602" t="s">
        <v>1498</v>
      </c>
      <c r="J377" s="662">
        <v>2</v>
      </c>
      <c r="K377" s="568"/>
      <c r="L377" s="568">
        <v>2</v>
      </c>
      <c r="M377" s="568">
        <v>2</v>
      </c>
      <c r="N377" s="579">
        <v>2</v>
      </c>
      <c r="O377" s="579"/>
      <c r="P377" s="579"/>
      <c r="Q377" s="568">
        <f t="shared" si="16"/>
        <v>0</v>
      </c>
      <c r="R377" s="619"/>
      <c r="S377" s="616"/>
    </row>
    <row r="378" spans="1:19" ht="18">
      <c r="A378" s="794"/>
      <c r="B378" s="568" t="s">
        <v>1232</v>
      </c>
      <c r="C378" s="569" t="s">
        <v>36</v>
      </c>
      <c r="D378" s="568" t="s">
        <v>37</v>
      </c>
      <c r="E378" s="614" t="s">
        <v>1499</v>
      </c>
      <c r="F378" s="563" t="s">
        <v>1500</v>
      </c>
      <c r="G378" s="563" t="s">
        <v>1501</v>
      </c>
      <c r="H378" s="568" t="s">
        <v>1502</v>
      </c>
      <c r="I378" s="568" t="s">
        <v>94</v>
      </c>
      <c r="J378" s="662">
        <v>2</v>
      </c>
      <c r="K378" s="568"/>
      <c r="L378" s="568">
        <v>2</v>
      </c>
      <c r="M378" s="568">
        <v>2</v>
      </c>
      <c r="N378" s="579">
        <v>2</v>
      </c>
      <c r="O378" s="579"/>
      <c r="P378" s="579"/>
      <c r="Q378" s="568">
        <f t="shared" si="16"/>
        <v>0</v>
      </c>
      <c r="R378" s="619"/>
      <c r="S378" s="616"/>
    </row>
    <row r="379" spans="1:19" ht="18">
      <c r="A379" s="794"/>
      <c r="B379" s="563" t="s">
        <v>1232</v>
      </c>
      <c r="C379" s="569" t="s">
        <v>36</v>
      </c>
      <c r="D379" s="568" t="s">
        <v>47</v>
      </c>
      <c r="E379" s="614" t="s">
        <v>1503</v>
      </c>
      <c r="F379" s="563" t="s">
        <v>1504</v>
      </c>
      <c r="G379" s="563" t="s">
        <v>1505</v>
      </c>
      <c r="H379" s="568" t="s">
        <v>1506</v>
      </c>
      <c r="I379" s="568" t="s">
        <v>94</v>
      </c>
      <c r="J379" s="662">
        <v>2</v>
      </c>
      <c r="K379" s="568"/>
      <c r="L379" s="568">
        <v>2</v>
      </c>
      <c r="M379" s="568">
        <v>2</v>
      </c>
      <c r="N379" s="579">
        <v>2</v>
      </c>
      <c r="O379" s="579"/>
      <c r="P379" s="579"/>
      <c r="Q379" s="568">
        <f t="shared" si="16"/>
        <v>0</v>
      </c>
      <c r="R379" s="619"/>
      <c r="S379" s="616"/>
    </row>
    <row r="380" spans="1:19" ht="18">
      <c r="A380" s="794"/>
      <c r="B380" s="563" t="s">
        <v>1232</v>
      </c>
      <c r="C380" s="569" t="s">
        <v>36</v>
      </c>
      <c r="D380" s="568" t="s">
        <v>37</v>
      </c>
      <c r="E380" s="614" t="s">
        <v>1507</v>
      </c>
      <c r="F380" s="563" t="s">
        <v>1508</v>
      </c>
      <c r="G380" s="563" t="s">
        <v>1509</v>
      </c>
      <c r="H380" s="568" t="s">
        <v>487</v>
      </c>
      <c r="I380" s="602" t="s">
        <v>1510</v>
      </c>
      <c r="J380" s="662">
        <v>8</v>
      </c>
      <c r="K380" s="568"/>
      <c r="L380" s="568">
        <v>8</v>
      </c>
      <c r="M380" s="568">
        <v>8</v>
      </c>
      <c r="N380" s="579">
        <v>0</v>
      </c>
      <c r="O380" s="579">
        <v>8</v>
      </c>
      <c r="P380" s="579"/>
      <c r="Q380" s="568">
        <f t="shared" si="16"/>
        <v>0</v>
      </c>
      <c r="R380" s="619" t="s">
        <v>1511</v>
      </c>
      <c r="S380" s="616"/>
    </row>
    <row r="381" spans="1:19" ht="18">
      <c r="A381" s="794"/>
      <c r="B381" s="563" t="s">
        <v>1232</v>
      </c>
      <c r="C381" s="569" t="s">
        <v>36</v>
      </c>
      <c r="D381" s="568" t="s">
        <v>37</v>
      </c>
      <c r="E381" s="614" t="s">
        <v>1512</v>
      </c>
      <c r="F381" s="563" t="s">
        <v>1513</v>
      </c>
      <c r="G381" s="563" t="s">
        <v>1514</v>
      </c>
      <c r="H381" s="568" t="s">
        <v>1515</v>
      </c>
      <c r="I381" s="568" t="s">
        <v>94</v>
      </c>
      <c r="J381" s="568">
        <v>1</v>
      </c>
      <c r="K381" s="568"/>
      <c r="L381" s="568">
        <v>1</v>
      </c>
      <c r="M381" s="568">
        <v>1</v>
      </c>
      <c r="N381" s="579">
        <v>1</v>
      </c>
      <c r="O381" s="579"/>
      <c r="P381" s="579"/>
      <c r="Q381" s="568">
        <f t="shared" si="16"/>
        <v>0</v>
      </c>
      <c r="R381" s="619"/>
      <c r="S381" s="616"/>
    </row>
    <row r="382" spans="1:19" ht="18">
      <c r="A382" s="794"/>
      <c r="B382" s="563" t="s">
        <v>1232</v>
      </c>
      <c r="C382" s="569" t="s">
        <v>36</v>
      </c>
      <c r="D382" s="568" t="s">
        <v>37</v>
      </c>
      <c r="E382" s="614" t="s">
        <v>1516</v>
      </c>
      <c r="F382" s="568" t="s">
        <v>1517</v>
      </c>
      <c r="G382" s="568" t="s">
        <v>626</v>
      </c>
      <c r="H382" s="568" t="s">
        <v>1481</v>
      </c>
      <c r="I382" s="568" t="s">
        <v>94</v>
      </c>
      <c r="J382" s="568">
        <v>1</v>
      </c>
      <c r="K382" s="568"/>
      <c r="L382" s="568">
        <v>1</v>
      </c>
      <c r="M382" s="568">
        <v>1</v>
      </c>
      <c r="N382" s="579">
        <v>1</v>
      </c>
      <c r="O382" s="579"/>
      <c r="P382" s="579"/>
      <c r="Q382" s="568">
        <f t="shared" si="16"/>
        <v>0</v>
      </c>
      <c r="R382" s="619"/>
      <c r="S382" s="616"/>
    </row>
    <row r="383" spans="1:19" ht="18">
      <c r="A383" s="794"/>
      <c r="B383" s="563" t="s">
        <v>1232</v>
      </c>
      <c r="C383" s="569" t="s">
        <v>36</v>
      </c>
      <c r="D383" s="568" t="s">
        <v>352</v>
      </c>
      <c r="E383" s="614" t="s">
        <v>1518</v>
      </c>
      <c r="F383" s="563" t="s">
        <v>1519</v>
      </c>
      <c r="G383" s="563" t="s">
        <v>1520</v>
      </c>
      <c r="H383" s="568" t="s">
        <v>1521</v>
      </c>
      <c r="I383" s="568" t="s">
        <v>94</v>
      </c>
      <c r="J383" s="568">
        <v>2</v>
      </c>
      <c r="K383" s="568"/>
      <c r="L383" s="568">
        <v>2</v>
      </c>
      <c r="M383" s="568">
        <v>2</v>
      </c>
      <c r="N383" s="579">
        <v>2</v>
      </c>
      <c r="O383" s="579"/>
      <c r="P383" s="579"/>
      <c r="Q383" s="568">
        <f t="shared" si="16"/>
        <v>0</v>
      </c>
      <c r="R383" s="619"/>
      <c r="S383" s="616"/>
    </row>
    <row r="384" spans="1:19" ht="18">
      <c r="A384" s="794"/>
      <c r="B384" s="563" t="s">
        <v>1232</v>
      </c>
      <c r="C384" s="569" t="s">
        <v>36</v>
      </c>
      <c r="D384" s="568" t="s">
        <v>37</v>
      </c>
      <c r="E384" s="614" t="s">
        <v>1522</v>
      </c>
      <c r="F384" s="563" t="s">
        <v>1523</v>
      </c>
      <c r="G384" s="563" t="s">
        <v>1524</v>
      </c>
      <c r="H384" s="568" t="s">
        <v>1525</v>
      </c>
      <c r="I384" s="568" t="s">
        <v>94</v>
      </c>
      <c r="J384" s="568">
        <v>1</v>
      </c>
      <c r="K384" s="568"/>
      <c r="L384" s="568">
        <v>1</v>
      </c>
      <c r="M384" s="568">
        <v>1</v>
      </c>
      <c r="N384" s="579">
        <v>1</v>
      </c>
      <c r="O384" s="579"/>
      <c r="P384" s="579"/>
      <c r="Q384" s="568">
        <f t="shared" si="16"/>
        <v>0</v>
      </c>
      <c r="R384" s="619"/>
      <c r="S384" s="616"/>
    </row>
    <row r="385" spans="1:19" ht="18">
      <c r="A385" s="794"/>
      <c r="B385" s="563" t="s">
        <v>42</v>
      </c>
      <c r="C385" s="569" t="s">
        <v>36</v>
      </c>
      <c r="D385" s="568" t="s">
        <v>37</v>
      </c>
      <c r="E385" s="614" t="s">
        <v>1526</v>
      </c>
      <c r="F385" s="601" t="s">
        <v>1527</v>
      </c>
      <c r="G385" s="563" t="s">
        <v>1528</v>
      </c>
      <c r="H385" s="568" t="s">
        <v>1529</v>
      </c>
      <c r="I385" s="601" t="s">
        <v>94</v>
      </c>
      <c r="J385" s="568">
        <v>1</v>
      </c>
      <c r="K385" s="568"/>
      <c r="L385" s="568">
        <v>2</v>
      </c>
      <c r="M385" s="568">
        <v>1</v>
      </c>
      <c r="N385" s="579">
        <v>1</v>
      </c>
      <c r="O385" s="579"/>
      <c r="P385" s="579"/>
      <c r="Q385" s="568">
        <f t="shared" si="16"/>
        <v>0</v>
      </c>
      <c r="R385" s="619"/>
      <c r="S385" s="616"/>
    </row>
    <row r="386" spans="1:19" ht="18">
      <c r="A386" s="794"/>
      <c r="B386" s="568" t="s">
        <v>1232</v>
      </c>
      <c r="C386" s="587"/>
      <c r="D386" s="588"/>
      <c r="E386" s="668" t="s">
        <v>1530</v>
      </c>
      <c r="F386" s="588" t="s">
        <v>1531</v>
      </c>
      <c r="G386" s="588" t="s">
        <v>1532</v>
      </c>
      <c r="H386" s="588" t="s">
        <v>1469</v>
      </c>
      <c r="I386" s="588"/>
      <c r="J386" s="588"/>
      <c r="K386" s="588"/>
      <c r="L386" s="588"/>
      <c r="M386" s="588"/>
      <c r="N386" s="592"/>
      <c r="O386" s="592"/>
      <c r="P386" s="592"/>
      <c r="Q386" s="588"/>
      <c r="R386" s="669"/>
      <c r="S386" s="670"/>
    </row>
    <row r="387" spans="1:19" ht="18">
      <c r="A387" s="794"/>
      <c r="B387" s="568" t="s">
        <v>1232</v>
      </c>
      <c r="C387" s="569" t="s">
        <v>36</v>
      </c>
      <c r="D387" s="568" t="s">
        <v>37</v>
      </c>
      <c r="E387" s="614" t="s">
        <v>1533</v>
      </c>
      <c r="F387" s="563" t="s">
        <v>1223</v>
      </c>
      <c r="G387" s="563" t="s">
        <v>1534</v>
      </c>
      <c r="H387" s="568" t="s">
        <v>1535</v>
      </c>
      <c r="I387" s="602" t="s">
        <v>1226</v>
      </c>
      <c r="J387" s="568">
        <v>9</v>
      </c>
      <c r="K387" s="568"/>
      <c r="L387" s="568">
        <v>9</v>
      </c>
      <c r="M387" s="568">
        <v>9</v>
      </c>
      <c r="N387" s="579">
        <v>9</v>
      </c>
      <c r="O387" s="579"/>
      <c r="P387" s="579"/>
      <c r="Q387" s="568">
        <f t="shared" ref="Q387:Q405" si="17">+M387-N387-O387-P387</f>
        <v>0</v>
      </c>
      <c r="R387" s="619"/>
      <c r="S387" s="616"/>
    </row>
    <row r="388" spans="1:19" ht="18">
      <c r="A388" s="794"/>
      <c r="B388" s="563" t="s">
        <v>42</v>
      </c>
      <c r="C388" s="569" t="s">
        <v>36</v>
      </c>
      <c r="D388" s="568" t="s">
        <v>37</v>
      </c>
      <c r="E388" s="614" t="s">
        <v>1536</v>
      </c>
      <c r="F388" s="568" t="s">
        <v>1537</v>
      </c>
      <c r="G388" s="568" t="s">
        <v>1538</v>
      </c>
      <c r="H388" s="568" t="s">
        <v>491</v>
      </c>
      <c r="I388" s="602" t="s">
        <v>1539</v>
      </c>
      <c r="J388" s="568">
        <v>24</v>
      </c>
      <c r="K388" s="568"/>
      <c r="L388" s="568">
        <v>24</v>
      </c>
      <c r="M388" s="568">
        <v>24</v>
      </c>
      <c r="N388" s="579">
        <v>0</v>
      </c>
      <c r="O388" s="579">
        <v>24</v>
      </c>
      <c r="P388" s="579"/>
      <c r="Q388" s="568">
        <f t="shared" si="17"/>
        <v>0</v>
      </c>
      <c r="R388" s="619" t="s">
        <v>1540</v>
      </c>
      <c r="S388" s="616"/>
    </row>
    <row r="389" spans="1:19" ht="18">
      <c r="A389" s="794"/>
      <c r="B389" s="563" t="s">
        <v>1232</v>
      </c>
      <c r="C389" s="569" t="s">
        <v>36</v>
      </c>
      <c r="D389" s="568" t="s">
        <v>37</v>
      </c>
      <c r="E389" s="614" t="s">
        <v>1541</v>
      </c>
      <c r="F389" s="563" t="s">
        <v>1542</v>
      </c>
      <c r="G389" s="563" t="s">
        <v>1543</v>
      </c>
      <c r="H389" s="568" t="s">
        <v>487</v>
      </c>
      <c r="I389" s="602" t="s">
        <v>1544</v>
      </c>
      <c r="J389" s="568">
        <v>1</v>
      </c>
      <c r="K389" s="568"/>
      <c r="L389" s="568">
        <v>1</v>
      </c>
      <c r="M389" s="568">
        <v>1</v>
      </c>
      <c r="N389" s="579">
        <v>1</v>
      </c>
      <c r="O389" s="579"/>
      <c r="P389" s="579"/>
      <c r="Q389" s="568">
        <f t="shared" si="17"/>
        <v>0</v>
      </c>
      <c r="R389" s="619" t="s">
        <v>1545</v>
      </c>
      <c r="S389" s="616"/>
    </row>
    <row r="390" spans="1:19" ht="18">
      <c r="A390" s="794"/>
      <c r="B390" s="563" t="s">
        <v>1232</v>
      </c>
      <c r="C390" s="569" t="s">
        <v>36</v>
      </c>
      <c r="D390" s="568" t="s">
        <v>37</v>
      </c>
      <c r="E390" s="614" t="s">
        <v>1546</v>
      </c>
      <c r="F390" s="563" t="s">
        <v>1547</v>
      </c>
      <c r="G390" s="563" t="s">
        <v>1548</v>
      </c>
      <c r="H390" s="568" t="s">
        <v>1549</v>
      </c>
      <c r="I390" s="568" t="s">
        <v>94</v>
      </c>
      <c r="J390" s="568">
        <v>5</v>
      </c>
      <c r="K390" s="568"/>
      <c r="L390" s="568">
        <v>5</v>
      </c>
      <c r="M390" s="568">
        <v>5</v>
      </c>
      <c r="N390" s="579">
        <v>5</v>
      </c>
      <c r="O390" s="579"/>
      <c r="P390" s="579"/>
      <c r="Q390" s="568">
        <f t="shared" si="17"/>
        <v>0</v>
      </c>
      <c r="R390" s="619"/>
      <c r="S390" s="616"/>
    </row>
    <row r="391" spans="1:19" ht="18">
      <c r="A391" s="794"/>
      <c r="B391" s="563" t="s">
        <v>1232</v>
      </c>
      <c r="C391" s="569" t="s">
        <v>36</v>
      </c>
      <c r="D391" s="568" t="s">
        <v>37</v>
      </c>
      <c r="E391" s="614" t="s">
        <v>1550</v>
      </c>
      <c r="F391" s="563" t="s">
        <v>1551</v>
      </c>
      <c r="G391" s="563" t="s">
        <v>1552</v>
      </c>
      <c r="H391" s="568" t="s">
        <v>1553</v>
      </c>
      <c r="I391" s="568" t="s">
        <v>94</v>
      </c>
      <c r="J391" s="568">
        <v>1</v>
      </c>
      <c r="K391" s="568"/>
      <c r="L391" s="568">
        <v>1</v>
      </c>
      <c r="M391" s="568">
        <v>1</v>
      </c>
      <c r="N391" s="579">
        <v>1</v>
      </c>
      <c r="O391" s="579"/>
      <c r="P391" s="579"/>
      <c r="Q391" s="568">
        <f t="shared" si="17"/>
        <v>0</v>
      </c>
      <c r="R391" s="619"/>
      <c r="S391" s="616"/>
    </row>
    <row r="392" spans="1:19" ht="18">
      <c r="A392" s="794"/>
      <c r="B392" s="563" t="s">
        <v>42</v>
      </c>
      <c r="C392" s="569" t="s">
        <v>36</v>
      </c>
      <c r="D392" s="568" t="s">
        <v>37</v>
      </c>
      <c r="E392" s="614" t="s">
        <v>1554</v>
      </c>
      <c r="F392" s="563" t="s">
        <v>1555</v>
      </c>
      <c r="G392" s="563" t="s">
        <v>1556</v>
      </c>
      <c r="H392" s="568" t="s">
        <v>1557</v>
      </c>
      <c r="I392" s="568" t="s">
        <v>94</v>
      </c>
      <c r="J392" s="568">
        <v>1</v>
      </c>
      <c r="K392" s="568"/>
      <c r="L392" s="568">
        <v>1</v>
      </c>
      <c r="M392" s="568">
        <v>1</v>
      </c>
      <c r="N392" s="579">
        <v>1</v>
      </c>
      <c r="O392" s="579"/>
      <c r="P392" s="579"/>
      <c r="Q392" s="568">
        <f t="shared" si="17"/>
        <v>0</v>
      </c>
      <c r="R392" s="619"/>
      <c r="S392" s="616"/>
    </row>
    <row r="393" spans="1:19" ht="18">
      <c r="A393" s="794"/>
      <c r="B393" s="563" t="s">
        <v>42</v>
      </c>
      <c r="C393" s="569" t="s">
        <v>36</v>
      </c>
      <c r="D393" s="568" t="s">
        <v>37</v>
      </c>
      <c r="E393" s="614" t="s">
        <v>1558</v>
      </c>
      <c r="F393" s="563" t="s">
        <v>1559</v>
      </c>
      <c r="G393" s="563" t="s">
        <v>1560</v>
      </c>
      <c r="H393" s="568" t="s">
        <v>1561</v>
      </c>
      <c r="I393" s="568" t="s">
        <v>94</v>
      </c>
      <c r="J393" s="568">
        <v>4</v>
      </c>
      <c r="K393" s="568"/>
      <c r="L393" s="568">
        <v>4</v>
      </c>
      <c r="M393" s="568">
        <v>4</v>
      </c>
      <c r="N393" s="579">
        <v>4</v>
      </c>
      <c r="O393" s="579"/>
      <c r="P393" s="579"/>
      <c r="Q393" s="568">
        <f t="shared" si="17"/>
        <v>0</v>
      </c>
      <c r="R393" s="619"/>
      <c r="S393" s="616"/>
    </row>
    <row r="394" spans="1:19" ht="18">
      <c r="A394" s="794"/>
      <c r="B394" s="568" t="s">
        <v>42</v>
      </c>
      <c r="C394" s="569" t="s">
        <v>36</v>
      </c>
      <c r="D394" s="568" t="s">
        <v>352</v>
      </c>
      <c r="E394" s="614" t="s">
        <v>1562</v>
      </c>
      <c r="F394" s="563" t="s">
        <v>1563</v>
      </c>
      <c r="G394" s="563" t="s">
        <v>1564</v>
      </c>
      <c r="H394" s="568" t="s">
        <v>1565</v>
      </c>
      <c r="I394" s="568" t="s">
        <v>94</v>
      </c>
      <c r="J394" s="568"/>
      <c r="K394" s="568">
        <v>23</v>
      </c>
      <c r="L394" s="568">
        <v>23</v>
      </c>
      <c r="M394" s="568">
        <v>23</v>
      </c>
      <c r="N394" s="579">
        <v>23</v>
      </c>
      <c r="O394" s="579"/>
      <c r="P394" s="579"/>
      <c r="Q394" s="568">
        <f t="shared" si="17"/>
        <v>0</v>
      </c>
      <c r="R394" s="619"/>
      <c r="S394" s="616"/>
    </row>
    <row r="395" spans="1:19" ht="18">
      <c r="A395" s="794"/>
      <c r="B395" s="563" t="s">
        <v>42</v>
      </c>
      <c r="C395" s="569" t="s">
        <v>36</v>
      </c>
      <c r="D395" s="568" t="s">
        <v>37</v>
      </c>
      <c r="E395" s="614" t="s">
        <v>1566</v>
      </c>
      <c r="F395" s="563" t="s">
        <v>1567</v>
      </c>
      <c r="G395" s="568" t="s">
        <v>1568</v>
      </c>
      <c r="H395" s="568" t="s">
        <v>491</v>
      </c>
      <c r="I395" s="602" t="s">
        <v>1569</v>
      </c>
      <c r="J395" s="568">
        <v>1</v>
      </c>
      <c r="K395" s="568"/>
      <c r="L395" s="568">
        <v>1</v>
      </c>
      <c r="M395" s="568">
        <v>1</v>
      </c>
      <c r="N395" s="579">
        <v>1</v>
      </c>
      <c r="O395" s="579"/>
      <c r="P395" s="579"/>
      <c r="Q395" s="568">
        <f t="shared" si="17"/>
        <v>0</v>
      </c>
      <c r="R395" s="619" t="s">
        <v>1570</v>
      </c>
      <c r="S395" s="667"/>
    </row>
    <row r="396" spans="1:19" ht="18">
      <c r="A396" s="797"/>
      <c r="B396" s="736" t="s">
        <v>63</v>
      </c>
      <c r="C396" s="596"/>
      <c r="D396" s="596"/>
      <c r="E396" s="597" t="s">
        <v>1571</v>
      </c>
      <c r="F396" s="598" t="s">
        <v>1572</v>
      </c>
      <c r="G396" s="596" t="s">
        <v>74</v>
      </c>
      <c r="H396" s="596"/>
      <c r="I396" s="596"/>
      <c r="J396" s="596"/>
      <c r="K396" s="596"/>
      <c r="L396" s="599"/>
      <c r="M396" s="599"/>
      <c r="N396" s="596"/>
      <c r="O396" s="599"/>
      <c r="P396" s="596"/>
      <c r="Q396" s="596">
        <f t="shared" si="17"/>
        <v>0</v>
      </c>
      <c r="R396" s="596"/>
      <c r="S396" s="596"/>
    </row>
    <row r="397" spans="1:19" ht="18">
      <c r="A397" s="794"/>
      <c r="B397" s="736" t="s">
        <v>1573</v>
      </c>
      <c r="C397" s="569" t="s">
        <v>36</v>
      </c>
      <c r="D397" s="568" t="s">
        <v>37</v>
      </c>
      <c r="E397" s="584" t="s">
        <v>1574</v>
      </c>
      <c r="F397" s="563" t="s">
        <v>1575</v>
      </c>
      <c r="G397" s="563" t="s">
        <v>1576</v>
      </c>
      <c r="H397" s="756" t="s">
        <v>1577</v>
      </c>
      <c r="I397" s="585" t="s">
        <v>1578</v>
      </c>
      <c r="J397" s="568">
        <v>1</v>
      </c>
      <c r="K397" s="568"/>
      <c r="L397" s="578">
        <v>1</v>
      </c>
      <c r="M397" s="578">
        <v>1</v>
      </c>
      <c r="N397" s="580">
        <v>0</v>
      </c>
      <c r="O397" s="580">
        <v>0</v>
      </c>
      <c r="P397" s="580">
        <v>1</v>
      </c>
      <c r="Q397" s="568">
        <f t="shared" si="17"/>
        <v>0</v>
      </c>
      <c r="R397" s="573">
        <v>40646</v>
      </c>
      <c r="S397" s="574">
        <v>41011</v>
      </c>
    </row>
    <row r="398" spans="1:19" ht="18">
      <c r="A398" s="794"/>
      <c r="B398" s="736" t="s">
        <v>63</v>
      </c>
      <c r="C398" s="569" t="s">
        <v>36</v>
      </c>
      <c r="D398" s="568" t="s">
        <v>352</v>
      </c>
      <c r="E398" s="584" t="s">
        <v>1579</v>
      </c>
      <c r="F398" s="576" t="s">
        <v>1580</v>
      </c>
      <c r="G398" s="576"/>
      <c r="H398" s="576" t="s">
        <v>1581</v>
      </c>
      <c r="I398" s="602" t="s">
        <v>1582</v>
      </c>
      <c r="J398" s="563">
        <v>1</v>
      </c>
      <c r="K398" s="563"/>
      <c r="L398" s="578">
        <v>1</v>
      </c>
      <c r="M398" s="578">
        <v>1</v>
      </c>
      <c r="N398" s="580">
        <v>0</v>
      </c>
      <c r="O398" s="580">
        <v>1</v>
      </c>
      <c r="P398" s="580">
        <v>0</v>
      </c>
      <c r="Q398" s="568">
        <f t="shared" si="17"/>
        <v>0</v>
      </c>
      <c r="R398" s="573">
        <v>42355</v>
      </c>
      <c r="S398" s="574"/>
    </row>
    <row r="399" spans="1:19" ht="18">
      <c r="A399" s="794"/>
      <c r="B399" s="736" t="s">
        <v>252</v>
      </c>
      <c r="C399" s="569" t="s">
        <v>36</v>
      </c>
      <c r="D399" s="568" t="s">
        <v>37</v>
      </c>
      <c r="E399" s="578" t="s">
        <v>1583</v>
      </c>
      <c r="F399" s="576" t="s">
        <v>1584</v>
      </c>
      <c r="G399" s="576" t="s">
        <v>1585</v>
      </c>
      <c r="H399" s="563" t="s">
        <v>1586</v>
      </c>
      <c r="I399" s="585" t="s">
        <v>1257</v>
      </c>
      <c r="J399" s="603">
        <v>28</v>
      </c>
      <c r="K399" s="603">
        <f>20-12</f>
        <v>8</v>
      </c>
      <c r="L399" s="603">
        <v>36</v>
      </c>
      <c r="M399" s="603">
        <v>36</v>
      </c>
      <c r="N399" s="815">
        <v>0</v>
      </c>
      <c r="O399" s="580">
        <v>36</v>
      </c>
      <c r="P399" s="580">
        <v>0</v>
      </c>
      <c r="Q399" s="568">
        <f t="shared" si="17"/>
        <v>0</v>
      </c>
      <c r="R399" s="573">
        <v>41729</v>
      </c>
      <c r="S399" s="616"/>
    </row>
    <row r="400" spans="1:19" ht="18">
      <c r="A400" s="794"/>
      <c r="B400" s="736" t="s">
        <v>252</v>
      </c>
      <c r="C400" s="569" t="s">
        <v>36</v>
      </c>
      <c r="D400" s="568" t="s">
        <v>37</v>
      </c>
      <c r="E400" s="578" t="s">
        <v>1583</v>
      </c>
      <c r="F400" s="576" t="s">
        <v>1587</v>
      </c>
      <c r="G400" s="576"/>
      <c r="H400" s="576" t="s">
        <v>1588</v>
      </c>
      <c r="I400" s="585" t="s">
        <v>1257</v>
      </c>
      <c r="J400" s="603">
        <v>118</v>
      </c>
      <c r="K400" s="603"/>
      <c r="L400" s="603">
        <v>118</v>
      </c>
      <c r="M400" s="816">
        <v>118</v>
      </c>
      <c r="N400" s="815">
        <v>0</v>
      </c>
      <c r="O400" s="580">
        <v>118</v>
      </c>
      <c r="P400" s="580">
        <v>0</v>
      </c>
      <c r="Q400" s="568">
        <f t="shared" si="17"/>
        <v>0</v>
      </c>
      <c r="R400" s="573">
        <v>41729</v>
      </c>
      <c r="S400" s="616"/>
    </row>
    <row r="401" spans="1:19" ht="18">
      <c r="A401" s="794"/>
      <c r="B401" s="736" t="s">
        <v>42</v>
      </c>
      <c r="C401" s="569" t="s">
        <v>36</v>
      </c>
      <c r="D401" s="568" t="s">
        <v>37</v>
      </c>
      <c r="E401" s="697" t="s">
        <v>1589</v>
      </c>
      <c r="F401" s="563" t="s">
        <v>1590</v>
      </c>
      <c r="G401" s="563"/>
      <c r="H401" s="563" t="s">
        <v>1591</v>
      </c>
      <c r="I401" s="602" t="s">
        <v>1592</v>
      </c>
      <c r="J401" s="568">
        <v>57</v>
      </c>
      <c r="K401" s="563"/>
      <c r="L401" s="658">
        <v>57</v>
      </c>
      <c r="M401" s="658">
        <v>57</v>
      </c>
      <c r="N401" s="579">
        <v>0</v>
      </c>
      <c r="O401" s="579">
        <v>57</v>
      </c>
      <c r="P401" s="579">
        <v>0</v>
      </c>
      <c r="Q401" s="568">
        <f t="shared" si="17"/>
        <v>0</v>
      </c>
      <c r="R401" s="573">
        <v>42207</v>
      </c>
      <c r="S401" s="616"/>
    </row>
    <row r="402" spans="1:19" ht="18">
      <c r="A402" s="806" t="s">
        <v>1593</v>
      </c>
      <c r="B402" s="736" t="s">
        <v>96</v>
      </c>
      <c r="C402" s="569">
        <v>1</v>
      </c>
      <c r="D402" s="568" t="s">
        <v>37</v>
      </c>
      <c r="E402" s="581" t="s">
        <v>1594</v>
      </c>
      <c r="F402" s="563" t="s">
        <v>1595</v>
      </c>
      <c r="G402" s="563"/>
      <c r="H402" s="563" t="s">
        <v>1596</v>
      </c>
      <c r="I402" s="568" t="s">
        <v>94</v>
      </c>
      <c r="J402" s="563">
        <v>56</v>
      </c>
      <c r="K402" s="563">
        <v>37</v>
      </c>
      <c r="L402" s="563">
        <v>93</v>
      </c>
      <c r="M402" s="563">
        <v>93</v>
      </c>
      <c r="N402" s="579">
        <v>93</v>
      </c>
      <c r="O402" s="579"/>
      <c r="P402" s="579"/>
      <c r="Q402" s="568">
        <f t="shared" si="17"/>
        <v>0</v>
      </c>
      <c r="R402" s="619"/>
      <c r="S402" s="616"/>
    </row>
    <row r="403" spans="1:19" ht="18">
      <c r="A403" s="794"/>
      <c r="B403" s="736" t="s">
        <v>63</v>
      </c>
      <c r="C403" s="740"/>
      <c r="D403" s="817" t="s">
        <v>37</v>
      </c>
      <c r="E403" s="818" t="s">
        <v>1597</v>
      </c>
      <c r="F403" s="817" t="s">
        <v>1598</v>
      </c>
      <c r="G403" s="817" t="s">
        <v>1599</v>
      </c>
      <c r="H403" s="817"/>
      <c r="I403" s="819"/>
      <c r="J403" s="817"/>
      <c r="K403" s="817"/>
      <c r="L403" s="817"/>
      <c r="M403" s="817"/>
      <c r="N403" s="817"/>
      <c r="O403" s="817"/>
      <c r="P403" s="817"/>
      <c r="Q403" s="817">
        <f t="shared" si="17"/>
        <v>0</v>
      </c>
      <c r="R403" s="817"/>
      <c r="S403" s="817"/>
    </row>
    <row r="404" spans="1:19" ht="18">
      <c r="A404" s="820"/>
      <c r="B404" s="563" t="s">
        <v>42</v>
      </c>
      <c r="C404" s="569" t="s">
        <v>36</v>
      </c>
      <c r="D404" s="568" t="s">
        <v>37</v>
      </c>
      <c r="E404" s="581" t="s">
        <v>1600</v>
      </c>
      <c r="F404" s="563" t="s">
        <v>1601</v>
      </c>
      <c r="G404" s="576"/>
      <c r="H404" s="563" t="s">
        <v>1602</v>
      </c>
      <c r="I404" s="577" t="s">
        <v>1603</v>
      </c>
      <c r="J404" s="563">
        <v>16</v>
      </c>
      <c r="K404" s="563"/>
      <c r="L404" s="563">
        <v>16</v>
      </c>
      <c r="M404" s="563">
        <v>16</v>
      </c>
      <c r="N404" s="579">
        <v>16</v>
      </c>
      <c r="O404" s="579">
        <v>0</v>
      </c>
      <c r="P404" s="580">
        <v>0</v>
      </c>
      <c r="Q404" s="568">
        <f t="shared" si="17"/>
        <v>0</v>
      </c>
      <c r="R404" s="619" t="s">
        <v>1604</v>
      </c>
      <c r="S404" s="616"/>
    </row>
    <row r="405" spans="1:19" ht="18">
      <c r="A405" s="820"/>
      <c r="B405" s="563" t="s">
        <v>63</v>
      </c>
      <c r="C405" s="569" t="s">
        <v>36</v>
      </c>
      <c r="D405" s="568" t="s">
        <v>37</v>
      </c>
      <c r="E405" s="584" t="s">
        <v>1605</v>
      </c>
      <c r="F405" s="576" t="s">
        <v>1606</v>
      </c>
      <c r="G405" s="563" t="s">
        <v>1607</v>
      </c>
      <c r="H405" s="563" t="s">
        <v>1608</v>
      </c>
      <c r="I405" s="563" t="s">
        <v>1609</v>
      </c>
      <c r="J405" s="563">
        <v>2</v>
      </c>
      <c r="K405" s="563"/>
      <c r="L405" s="663">
        <v>3</v>
      </c>
      <c r="M405" s="663">
        <v>2</v>
      </c>
      <c r="N405" s="572">
        <v>0</v>
      </c>
      <c r="O405" s="732">
        <v>0</v>
      </c>
      <c r="P405" s="572">
        <v>2</v>
      </c>
      <c r="Q405" s="568">
        <f t="shared" si="17"/>
        <v>0</v>
      </c>
      <c r="R405" s="573">
        <v>41845</v>
      </c>
      <c r="S405" s="574">
        <v>42116</v>
      </c>
    </row>
    <row r="406" spans="1:19" ht="18">
      <c r="A406" s="820"/>
      <c r="B406" s="563" t="s">
        <v>252</v>
      </c>
      <c r="C406" s="569" t="s">
        <v>36</v>
      </c>
      <c r="D406" s="568" t="s">
        <v>37</v>
      </c>
      <c r="E406" s="821" t="s">
        <v>1610</v>
      </c>
      <c r="F406" s="671" t="s">
        <v>1611</v>
      </c>
      <c r="G406" s="671" t="s">
        <v>1612</v>
      </c>
      <c r="H406" s="755" t="s">
        <v>1613</v>
      </c>
      <c r="I406" s="563"/>
      <c r="J406" s="563">
        <v>20</v>
      </c>
      <c r="K406" s="563"/>
      <c r="L406" s="578">
        <v>20</v>
      </c>
      <c r="M406" s="578">
        <v>20</v>
      </c>
      <c r="N406" s="580">
        <v>20</v>
      </c>
      <c r="O406" s="580"/>
      <c r="P406" s="580"/>
      <c r="Q406" s="568"/>
      <c r="R406" s="619"/>
      <c r="S406" s="616"/>
    </row>
    <row r="407" spans="1:19" ht="18">
      <c r="A407" s="820"/>
      <c r="B407" s="563" t="s">
        <v>42</v>
      </c>
      <c r="C407" s="569" t="s">
        <v>36</v>
      </c>
      <c r="D407" s="568" t="s">
        <v>352</v>
      </c>
      <c r="E407" s="821" t="s">
        <v>1614</v>
      </c>
      <c r="F407" s="563" t="s">
        <v>1615</v>
      </c>
      <c r="G407" s="563"/>
      <c r="H407" s="563" t="s">
        <v>1616</v>
      </c>
      <c r="I407" s="663" t="s">
        <v>1617</v>
      </c>
      <c r="J407" s="663">
        <v>1</v>
      </c>
      <c r="K407" s="663"/>
      <c r="L407" s="578">
        <v>1</v>
      </c>
      <c r="M407" s="578">
        <v>1</v>
      </c>
      <c r="N407" s="580">
        <v>0</v>
      </c>
      <c r="O407" s="579">
        <v>0</v>
      </c>
      <c r="P407" s="579">
        <v>1</v>
      </c>
      <c r="Q407" s="568">
        <f t="shared" ref="Q407:Q440" si="18">+M407-N407-O407-P407</f>
        <v>0</v>
      </c>
      <c r="R407" s="573">
        <v>42013</v>
      </c>
      <c r="S407" s="574">
        <v>42031</v>
      </c>
    </row>
    <row r="408" spans="1:19" ht="18">
      <c r="A408" s="820"/>
      <c r="B408" s="563" t="s">
        <v>42</v>
      </c>
      <c r="C408" s="569" t="s">
        <v>36</v>
      </c>
      <c r="D408" s="568" t="s">
        <v>37</v>
      </c>
      <c r="E408" s="821" t="s">
        <v>1618</v>
      </c>
      <c r="F408" s="563" t="s">
        <v>1619</v>
      </c>
      <c r="G408" s="563"/>
      <c r="H408" s="563" t="s">
        <v>1620</v>
      </c>
      <c r="I408" s="585" t="s">
        <v>1621</v>
      </c>
      <c r="J408" s="563">
        <v>8</v>
      </c>
      <c r="K408" s="563"/>
      <c r="L408" s="563">
        <v>8</v>
      </c>
      <c r="M408" s="563">
        <v>8</v>
      </c>
      <c r="N408" s="579">
        <v>0</v>
      </c>
      <c r="O408" s="579">
        <v>0</v>
      </c>
      <c r="P408" s="579">
        <v>8</v>
      </c>
      <c r="Q408" s="568">
        <f t="shared" si="18"/>
        <v>0</v>
      </c>
      <c r="R408" s="573">
        <v>42165</v>
      </c>
      <c r="S408" s="574">
        <v>42573</v>
      </c>
    </row>
    <row r="409" spans="1:19" ht="18">
      <c r="A409" s="820"/>
      <c r="B409" s="822" t="s">
        <v>63</v>
      </c>
      <c r="C409" s="649" t="s">
        <v>36</v>
      </c>
      <c r="D409" s="650" t="s">
        <v>37</v>
      </c>
      <c r="E409" s="584" t="s">
        <v>1622</v>
      </c>
      <c r="F409" s="576" t="s">
        <v>1623</v>
      </c>
      <c r="G409" s="563" t="s">
        <v>1624</v>
      </c>
      <c r="H409" s="563"/>
      <c r="I409" s="663" t="s">
        <v>1625</v>
      </c>
      <c r="J409" s="563">
        <v>6</v>
      </c>
      <c r="K409" s="563"/>
      <c r="L409" s="578">
        <v>6</v>
      </c>
      <c r="M409" s="578">
        <v>6</v>
      </c>
      <c r="N409" s="579">
        <v>2</v>
      </c>
      <c r="O409" s="579">
        <v>0</v>
      </c>
      <c r="P409" s="579">
        <v>4</v>
      </c>
      <c r="Q409" s="568">
        <f t="shared" si="18"/>
        <v>0</v>
      </c>
      <c r="R409" s="573">
        <v>38701</v>
      </c>
      <c r="S409" s="574">
        <v>42135</v>
      </c>
    </row>
    <row r="410" spans="1:19" ht="18">
      <c r="A410" s="820"/>
      <c r="B410" s="736" t="s">
        <v>63</v>
      </c>
      <c r="C410" s="740"/>
      <c r="D410" s="741"/>
      <c r="E410" s="742" t="s">
        <v>1626</v>
      </c>
      <c r="F410" s="563" t="s">
        <v>1627</v>
      </c>
      <c r="G410" s="563" t="s">
        <v>1628</v>
      </c>
      <c r="H410" s="563" t="s">
        <v>1629</v>
      </c>
      <c r="I410" s="602" t="s">
        <v>1630</v>
      </c>
      <c r="J410" s="563"/>
      <c r="K410" s="563"/>
      <c r="L410" s="563"/>
      <c r="M410" s="563"/>
      <c r="N410" s="579"/>
      <c r="O410" s="579">
        <v>0</v>
      </c>
      <c r="P410" s="579">
        <v>0</v>
      </c>
      <c r="Q410" s="568">
        <f t="shared" si="18"/>
        <v>0</v>
      </c>
      <c r="R410" s="573">
        <v>38873</v>
      </c>
      <c r="S410" s="574">
        <v>40626</v>
      </c>
    </row>
    <row r="411" spans="1:19" ht="18">
      <c r="A411" s="820"/>
      <c r="B411" s="736" t="s">
        <v>63</v>
      </c>
      <c r="C411" s="740"/>
      <c r="D411" s="741"/>
      <c r="E411" s="742" t="s">
        <v>1626</v>
      </c>
      <c r="F411" s="563" t="s">
        <v>1631</v>
      </c>
      <c r="G411" s="563" t="s">
        <v>1632</v>
      </c>
      <c r="H411" s="563" t="s">
        <v>1633</v>
      </c>
      <c r="I411" s="602" t="s">
        <v>1630</v>
      </c>
      <c r="J411" s="563"/>
      <c r="K411" s="563"/>
      <c r="L411" s="563">
        <v>0</v>
      </c>
      <c r="M411" s="563">
        <v>0</v>
      </c>
      <c r="N411" s="579">
        <v>0</v>
      </c>
      <c r="O411" s="579">
        <v>0</v>
      </c>
      <c r="P411" s="579">
        <f>23-23</f>
        <v>0</v>
      </c>
      <c r="Q411" s="568">
        <f t="shared" si="18"/>
        <v>0</v>
      </c>
      <c r="R411" s="573">
        <v>38873</v>
      </c>
      <c r="S411" s="574">
        <v>40626</v>
      </c>
    </row>
    <row r="412" spans="1:19" ht="18">
      <c r="A412" s="820"/>
      <c r="B412" s="736" t="s">
        <v>63</v>
      </c>
      <c r="C412" s="740"/>
      <c r="D412" s="741"/>
      <c r="E412" s="823" t="s">
        <v>1626</v>
      </c>
      <c r="F412" s="563" t="s">
        <v>1634</v>
      </c>
      <c r="G412" s="563" t="s">
        <v>1635</v>
      </c>
      <c r="H412" s="563" t="s">
        <v>1633</v>
      </c>
      <c r="I412" s="602" t="s">
        <v>1630</v>
      </c>
      <c r="J412" s="563"/>
      <c r="K412" s="563"/>
      <c r="L412" s="563"/>
      <c r="M412" s="563"/>
      <c r="N412" s="579"/>
      <c r="O412" s="579">
        <v>0</v>
      </c>
      <c r="P412" s="579">
        <f>155-155</f>
        <v>0</v>
      </c>
      <c r="Q412" s="568">
        <f t="shared" si="18"/>
        <v>0</v>
      </c>
      <c r="R412" s="573">
        <v>38873</v>
      </c>
      <c r="S412" s="574">
        <v>40626</v>
      </c>
    </row>
    <row r="413" spans="1:19" ht="18">
      <c r="A413" s="820"/>
      <c r="B413" s="736" t="s">
        <v>63</v>
      </c>
      <c r="C413" s="740"/>
      <c r="D413" s="741"/>
      <c r="E413" s="742" t="s">
        <v>1636</v>
      </c>
      <c r="F413" s="576" t="s">
        <v>1637</v>
      </c>
      <c r="G413" s="563"/>
      <c r="H413" s="563" t="s">
        <v>1638</v>
      </c>
      <c r="I413" s="563" t="s">
        <v>1639</v>
      </c>
      <c r="J413" s="563"/>
      <c r="K413" s="563"/>
      <c r="L413" s="578"/>
      <c r="M413" s="578"/>
      <c r="N413" s="579"/>
      <c r="O413" s="580"/>
      <c r="P413" s="579"/>
      <c r="Q413" s="568">
        <f t="shared" si="18"/>
        <v>0</v>
      </c>
      <c r="R413" s="619"/>
      <c r="S413" s="616"/>
    </row>
    <row r="414" spans="1:19" ht="18">
      <c r="A414" s="820"/>
      <c r="B414" s="736"/>
      <c r="C414" s="596"/>
      <c r="D414" s="596"/>
      <c r="E414" s="597" t="s">
        <v>1640</v>
      </c>
      <c r="F414" s="629" t="s">
        <v>1020</v>
      </c>
      <c r="G414" s="596" t="s">
        <v>1641</v>
      </c>
      <c r="H414" s="596" t="s">
        <v>1642</v>
      </c>
      <c r="I414" s="786"/>
      <c r="J414" s="596"/>
      <c r="K414" s="596"/>
      <c r="L414" s="599"/>
      <c r="M414" s="599"/>
      <c r="N414" s="596"/>
      <c r="O414" s="596"/>
      <c r="P414" s="596"/>
      <c r="Q414" s="596">
        <f t="shared" si="18"/>
        <v>0</v>
      </c>
      <c r="R414" s="596"/>
      <c r="S414" s="596"/>
    </row>
    <row r="415" spans="1:19" ht="18">
      <c r="A415" s="820"/>
      <c r="B415" s="736" t="s">
        <v>42</v>
      </c>
      <c r="C415" s="569" t="s">
        <v>36</v>
      </c>
      <c r="D415" s="568" t="s">
        <v>37</v>
      </c>
      <c r="E415" s="584" t="s">
        <v>1643</v>
      </c>
      <c r="F415" s="576" t="s">
        <v>1644</v>
      </c>
      <c r="G415" s="568" t="s">
        <v>1645</v>
      </c>
      <c r="H415" s="568" t="s">
        <v>1646</v>
      </c>
      <c r="I415" s="568" t="s">
        <v>1647</v>
      </c>
      <c r="J415" s="563">
        <v>11</v>
      </c>
      <c r="K415" s="563"/>
      <c r="L415" s="578">
        <v>11</v>
      </c>
      <c r="M415" s="578">
        <v>11</v>
      </c>
      <c r="N415" s="579">
        <v>0</v>
      </c>
      <c r="O415" s="579">
        <v>0</v>
      </c>
      <c r="P415" s="579">
        <v>11</v>
      </c>
      <c r="Q415" s="568">
        <f t="shared" si="18"/>
        <v>0</v>
      </c>
      <c r="R415" s="573">
        <v>40822</v>
      </c>
      <c r="S415" s="574" t="s">
        <v>1648</v>
      </c>
    </row>
    <row r="416" spans="1:19" ht="107.25" customHeight="1">
      <c r="A416" s="820"/>
      <c r="B416" s="736" t="s">
        <v>63</v>
      </c>
      <c r="C416" s="569" t="s">
        <v>36</v>
      </c>
      <c r="D416" s="568" t="s">
        <v>37</v>
      </c>
      <c r="E416" s="584" t="s">
        <v>1649</v>
      </c>
      <c r="F416" s="571" t="s">
        <v>1650</v>
      </c>
      <c r="G416" s="824" t="s">
        <v>1651</v>
      </c>
      <c r="H416" s="625" t="s">
        <v>1652</v>
      </c>
      <c r="I416" s="568" t="s">
        <v>1653</v>
      </c>
      <c r="J416" s="568"/>
      <c r="K416" s="563"/>
      <c r="L416" s="570"/>
      <c r="M416" s="825"/>
      <c r="N416" s="572"/>
      <c r="O416" s="572"/>
      <c r="P416" s="572"/>
      <c r="Q416" s="568">
        <f t="shared" si="18"/>
        <v>0</v>
      </c>
      <c r="R416" s="826" t="s">
        <v>1654</v>
      </c>
      <c r="S416" s="563"/>
    </row>
    <row r="417" spans="1:19" ht="23.25" customHeight="1">
      <c r="A417" s="820"/>
      <c r="B417" s="736" t="s">
        <v>1655</v>
      </c>
      <c r="C417" s="569" t="s">
        <v>36</v>
      </c>
      <c r="D417" s="568" t="s">
        <v>37</v>
      </c>
      <c r="E417" s="570" t="s">
        <v>1656</v>
      </c>
      <c r="F417" s="571" t="s">
        <v>1657</v>
      </c>
      <c r="G417" s="571" t="s">
        <v>1658</v>
      </c>
      <c r="H417" s="595" t="s">
        <v>1659</v>
      </c>
      <c r="I417" s="825" t="s">
        <v>1660</v>
      </c>
      <c r="J417" s="583">
        <v>1</v>
      </c>
      <c r="K417" s="583"/>
      <c r="L417" s="570">
        <v>3</v>
      </c>
      <c r="M417" s="570">
        <v>1</v>
      </c>
      <c r="N417" s="572"/>
      <c r="O417" s="572">
        <v>1</v>
      </c>
      <c r="P417" s="572"/>
      <c r="Q417" s="568">
        <f t="shared" si="18"/>
        <v>0</v>
      </c>
      <c r="R417" s="573" t="s">
        <v>1661</v>
      </c>
      <c r="S417" s="574"/>
    </row>
    <row r="418" spans="1:19" ht="18">
      <c r="A418" s="820"/>
      <c r="B418" s="736" t="s">
        <v>63</v>
      </c>
      <c r="C418" s="569" t="s">
        <v>36</v>
      </c>
      <c r="D418" s="568" t="s">
        <v>37</v>
      </c>
      <c r="E418" s="584" t="s">
        <v>1662</v>
      </c>
      <c r="F418" s="576" t="s">
        <v>1663</v>
      </c>
      <c r="G418" s="563" t="s">
        <v>1664</v>
      </c>
      <c r="H418" s="568" t="s">
        <v>1665</v>
      </c>
      <c r="I418" s="577" t="s">
        <v>1666</v>
      </c>
      <c r="J418" s="563">
        <v>5</v>
      </c>
      <c r="K418" s="563"/>
      <c r="L418" s="578">
        <v>6</v>
      </c>
      <c r="M418" s="827">
        <v>5</v>
      </c>
      <c r="N418" s="580">
        <v>0</v>
      </c>
      <c r="O418" s="580">
        <v>0</v>
      </c>
      <c r="P418" s="579">
        <v>5</v>
      </c>
      <c r="Q418" s="568">
        <f t="shared" si="18"/>
        <v>0</v>
      </c>
      <c r="R418" s="573">
        <v>41807</v>
      </c>
      <c r="S418" s="574">
        <v>42473</v>
      </c>
    </row>
    <row r="419" spans="1:19" ht="18" customHeight="1">
      <c r="A419" s="820"/>
      <c r="B419" s="736" t="s">
        <v>63</v>
      </c>
      <c r="C419" s="569" t="s">
        <v>36</v>
      </c>
      <c r="D419" s="568" t="s">
        <v>37</v>
      </c>
      <c r="E419" s="584" t="s">
        <v>1667</v>
      </c>
      <c r="F419" s="571" t="s">
        <v>1668</v>
      </c>
      <c r="G419" s="571"/>
      <c r="H419" s="663" t="s">
        <v>1669</v>
      </c>
      <c r="I419" s="583" t="s">
        <v>1670</v>
      </c>
      <c r="J419" s="583">
        <v>1</v>
      </c>
      <c r="K419" s="583"/>
      <c r="L419" s="570">
        <v>1</v>
      </c>
      <c r="M419" s="570">
        <v>1</v>
      </c>
      <c r="N419" s="572">
        <v>0</v>
      </c>
      <c r="O419" s="572">
        <v>1</v>
      </c>
      <c r="P419" s="572">
        <v>0</v>
      </c>
      <c r="Q419" s="568">
        <f t="shared" si="18"/>
        <v>0</v>
      </c>
      <c r="R419" s="573">
        <v>41184</v>
      </c>
      <c r="S419" s="616"/>
    </row>
    <row r="420" spans="1:19" ht="18">
      <c r="A420" s="820"/>
      <c r="B420" s="736" t="s">
        <v>63</v>
      </c>
      <c r="C420" s="746"/>
      <c r="D420" s="747"/>
      <c r="E420" s="589" t="s">
        <v>1671</v>
      </c>
      <c r="F420" s="828" t="s">
        <v>1672</v>
      </c>
      <c r="G420" s="828"/>
      <c r="H420" s="829" t="s">
        <v>1673</v>
      </c>
      <c r="I420" s="793" t="s">
        <v>1674</v>
      </c>
      <c r="J420" s="588"/>
      <c r="K420" s="588"/>
      <c r="L420" s="591"/>
      <c r="M420" s="591"/>
      <c r="N420" s="763"/>
      <c r="O420" s="763"/>
      <c r="P420" s="763"/>
      <c r="Q420" s="588">
        <f t="shared" si="18"/>
        <v>0</v>
      </c>
      <c r="R420" s="669"/>
      <c r="S420" s="670"/>
    </row>
    <row r="421" spans="1:19" ht="18">
      <c r="A421" s="820"/>
      <c r="B421" s="736" t="s">
        <v>63</v>
      </c>
      <c r="C421" s="596"/>
      <c r="D421" s="596"/>
      <c r="E421" s="597" t="s">
        <v>1675</v>
      </c>
      <c r="F421" s="629" t="s">
        <v>1676</v>
      </c>
      <c r="G421" s="596" t="s">
        <v>74</v>
      </c>
      <c r="H421" s="830"/>
      <c r="I421" s="831"/>
      <c r="J421" s="631"/>
      <c r="K421" s="631"/>
      <c r="L421" s="632"/>
      <c r="M421" s="632"/>
      <c r="N421" s="632"/>
      <c r="O421" s="632"/>
      <c r="P421" s="632"/>
      <c r="Q421" s="596">
        <f t="shared" si="18"/>
        <v>0</v>
      </c>
      <c r="R421" s="596"/>
      <c r="S421" s="596"/>
    </row>
    <row r="422" spans="1:19" ht="17.25" customHeight="1">
      <c r="A422" s="820"/>
      <c r="B422" s="736" t="s">
        <v>63</v>
      </c>
      <c r="C422" s="596"/>
      <c r="D422" s="596"/>
      <c r="E422" s="597" t="s">
        <v>1677</v>
      </c>
      <c r="F422" s="629" t="s">
        <v>1678</v>
      </c>
      <c r="G422" s="596" t="s">
        <v>74</v>
      </c>
      <c r="H422" s="830"/>
      <c r="I422" s="631" t="s">
        <v>1679</v>
      </c>
      <c r="J422" s="631"/>
      <c r="K422" s="631"/>
      <c r="L422" s="632"/>
      <c r="M422" s="632"/>
      <c r="N422" s="632"/>
      <c r="O422" s="632"/>
      <c r="P422" s="632"/>
      <c r="Q422" s="596">
        <f t="shared" si="18"/>
        <v>0</v>
      </c>
      <c r="R422" s="611">
        <v>40975</v>
      </c>
      <c r="S422" s="596"/>
    </row>
    <row r="423" spans="1:19" ht="18">
      <c r="A423" s="820"/>
      <c r="B423" s="736" t="s">
        <v>63</v>
      </c>
      <c r="C423" s="569" t="s">
        <v>36</v>
      </c>
      <c r="D423" s="568" t="s">
        <v>37</v>
      </c>
      <c r="E423" s="584" t="s">
        <v>1680</v>
      </c>
      <c r="F423" s="571" t="s">
        <v>1681</v>
      </c>
      <c r="G423" s="563"/>
      <c r="H423" s="563" t="s">
        <v>1682</v>
      </c>
      <c r="I423" s="613" t="s">
        <v>1683</v>
      </c>
      <c r="J423" s="563"/>
      <c r="K423" s="563">
        <v>14</v>
      </c>
      <c r="L423" s="570">
        <v>14</v>
      </c>
      <c r="M423" s="570">
        <v>14</v>
      </c>
      <c r="N423" s="572">
        <v>0</v>
      </c>
      <c r="O423" s="732">
        <v>14</v>
      </c>
      <c r="P423" s="572">
        <v>0</v>
      </c>
      <c r="Q423" s="568">
        <f t="shared" si="18"/>
        <v>0</v>
      </c>
      <c r="R423" s="619" t="s">
        <v>1684</v>
      </c>
      <c r="S423" s="616"/>
    </row>
    <row r="424" spans="1:19" ht="18">
      <c r="A424" s="820"/>
      <c r="B424" s="736" t="s">
        <v>63</v>
      </c>
      <c r="C424" s="569" t="s">
        <v>36</v>
      </c>
      <c r="D424" s="568" t="s">
        <v>37</v>
      </c>
      <c r="E424" s="584" t="s">
        <v>1685</v>
      </c>
      <c r="F424" s="571" t="s">
        <v>1686</v>
      </c>
      <c r="G424" s="571"/>
      <c r="H424" s="571" t="s">
        <v>1687</v>
      </c>
      <c r="I424" s="832" t="s">
        <v>1688</v>
      </c>
      <c r="J424" s="583">
        <v>4</v>
      </c>
      <c r="K424" s="778"/>
      <c r="L424" s="570">
        <v>4</v>
      </c>
      <c r="M424" s="570">
        <v>4</v>
      </c>
      <c r="N424" s="572">
        <v>0</v>
      </c>
      <c r="O424" s="572">
        <v>4</v>
      </c>
      <c r="P424" s="572">
        <v>0</v>
      </c>
      <c r="Q424" s="568">
        <f t="shared" si="18"/>
        <v>0</v>
      </c>
      <c r="R424" s="573" t="s">
        <v>1689</v>
      </c>
      <c r="S424" s="616"/>
    </row>
    <row r="425" spans="1:19" ht="18">
      <c r="A425" s="820"/>
      <c r="B425" s="736" t="s">
        <v>63</v>
      </c>
      <c r="C425" s="596"/>
      <c r="D425" s="596"/>
      <c r="E425" s="597" t="s">
        <v>1690</v>
      </c>
      <c r="F425" s="598" t="s">
        <v>1691</v>
      </c>
      <c r="G425" s="598" t="s">
        <v>1692</v>
      </c>
      <c r="H425" s="598" t="s">
        <v>989</v>
      </c>
      <c r="I425" s="596"/>
      <c r="J425" s="596"/>
      <c r="K425" s="596"/>
      <c r="L425" s="599"/>
      <c r="M425" s="599"/>
      <c r="N425" s="599"/>
      <c r="O425" s="599"/>
      <c r="P425" s="599"/>
      <c r="Q425" s="596">
        <f t="shared" si="18"/>
        <v>0</v>
      </c>
      <c r="R425" s="596"/>
      <c r="S425" s="833"/>
    </row>
    <row r="426" spans="1:19" ht="18">
      <c r="A426" s="820"/>
      <c r="B426" s="736" t="s">
        <v>63</v>
      </c>
      <c r="C426" s="569" t="s">
        <v>36</v>
      </c>
      <c r="D426" s="568" t="s">
        <v>37</v>
      </c>
      <c r="E426" s="584" t="s">
        <v>1693</v>
      </c>
      <c r="F426" s="576" t="s">
        <v>1694</v>
      </c>
      <c r="G426" s="563"/>
      <c r="H426" s="563" t="s">
        <v>1695</v>
      </c>
      <c r="I426" s="610" t="s">
        <v>1625</v>
      </c>
      <c r="J426" s="563">
        <v>8</v>
      </c>
      <c r="K426" s="563"/>
      <c r="L426" s="578">
        <v>8</v>
      </c>
      <c r="M426" s="578">
        <v>8</v>
      </c>
      <c r="N426" s="580">
        <v>4</v>
      </c>
      <c r="O426" s="579"/>
      <c r="P426" s="579">
        <v>4</v>
      </c>
      <c r="Q426" s="568">
        <f t="shared" si="18"/>
        <v>0</v>
      </c>
      <c r="R426" s="573">
        <v>38701</v>
      </c>
      <c r="S426" s="616" t="s">
        <v>1696</v>
      </c>
    </row>
    <row r="427" spans="1:19" ht="18">
      <c r="A427" s="820"/>
      <c r="B427" s="736" t="s">
        <v>63</v>
      </c>
      <c r="C427" s="596"/>
      <c r="D427" s="596"/>
      <c r="E427" s="597" t="s">
        <v>1697</v>
      </c>
      <c r="F427" s="598" t="s">
        <v>1698</v>
      </c>
      <c r="G427" s="598" t="s">
        <v>1699</v>
      </c>
      <c r="H427" s="834"/>
      <c r="I427" s="786"/>
      <c r="J427" s="596"/>
      <c r="K427" s="596"/>
      <c r="L427" s="599"/>
      <c r="M427" s="599"/>
      <c r="N427" s="599"/>
      <c r="O427" s="599"/>
      <c r="P427" s="599"/>
      <c r="Q427" s="596">
        <f t="shared" si="18"/>
        <v>0</v>
      </c>
      <c r="R427" s="596"/>
      <c r="S427" s="596"/>
    </row>
    <row r="428" spans="1:19" ht="18">
      <c r="A428" s="820"/>
      <c r="B428" s="736" t="s">
        <v>42</v>
      </c>
      <c r="C428" s="569" t="s">
        <v>36</v>
      </c>
      <c r="D428" s="568" t="s">
        <v>37</v>
      </c>
      <c r="E428" s="581" t="s">
        <v>1700</v>
      </c>
      <c r="F428" s="563" t="s">
        <v>1701</v>
      </c>
      <c r="G428" s="563"/>
      <c r="H428" s="563" t="s">
        <v>1702</v>
      </c>
      <c r="I428" s="563" t="s">
        <v>1703</v>
      </c>
      <c r="J428" s="563">
        <v>1</v>
      </c>
      <c r="K428" s="563"/>
      <c r="L428" s="578">
        <v>2</v>
      </c>
      <c r="M428" s="578">
        <v>1</v>
      </c>
      <c r="N428" s="580">
        <v>0</v>
      </c>
      <c r="O428" s="580">
        <v>0</v>
      </c>
      <c r="P428" s="580">
        <v>1</v>
      </c>
      <c r="Q428" s="568">
        <f t="shared" si="18"/>
        <v>0</v>
      </c>
      <c r="R428" s="573">
        <v>40715</v>
      </c>
      <c r="S428" s="574">
        <v>41017</v>
      </c>
    </row>
    <row r="429" spans="1:19" ht="18">
      <c r="A429" s="820"/>
      <c r="B429" s="736" t="s">
        <v>63</v>
      </c>
      <c r="C429" s="569" t="s">
        <v>36</v>
      </c>
      <c r="D429" s="568" t="s">
        <v>37</v>
      </c>
      <c r="E429" s="581" t="s">
        <v>1704</v>
      </c>
      <c r="F429" s="563" t="s">
        <v>1705</v>
      </c>
      <c r="G429" s="563"/>
      <c r="H429" s="563" t="s">
        <v>1706</v>
      </c>
      <c r="I429" s="577" t="s">
        <v>1707</v>
      </c>
      <c r="J429" s="563">
        <v>1</v>
      </c>
      <c r="K429" s="563"/>
      <c r="L429" s="563">
        <v>1</v>
      </c>
      <c r="M429" s="563">
        <v>1</v>
      </c>
      <c r="N429" s="580">
        <v>0</v>
      </c>
      <c r="O429" s="579">
        <v>1</v>
      </c>
      <c r="P429" s="579">
        <v>0</v>
      </c>
      <c r="Q429" s="568">
        <f t="shared" si="18"/>
        <v>0</v>
      </c>
      <c r="R429" s="573">
        <v>41848</v>
      </c>
      <c r="S429" s="616"/>
    </row>
    <row r="430" spans="1:19" ht="18">
      <c r="A430" s="820"/>
      <c r="B430" s="736" t="s">
        <v>63</v>
      </c>
      <c r="C430" s="569" t="s">
        <v>36</v>
      </c>
      <c r="D430" s="568" t="s">
        <v>37</v>
      </c>
      <c r="E430" s="835" t="s">
        <v>1708</v>
      </c>
      <c r="F430" s="836" t="s">
        <v>1709</v>
      </c>
      <c r="G430" s="837"/>
      <c r="H430" s="576" t="s">
        <v>1710</v>
      </c>
      <c r="I430" s="563" t="s">
        <v>1711</v>
      </c>
      <c r="J430" s="563">
        <v>2</v>
      </c>
      <c r="K430" s="563"/>
      <c r="L430" s="578">
        <v>2</v>
      </c>
      <c r="M430" s="578">
        <v>2</v>
      </c>
      <c r="N430" s="580">
        <v>0</v>
      </c>
      <c r="O430" s="580">
        <v>2</v>
      </c>
      <c r="P430" s="580">
        <v>0</v>
      </c>
      <c r="Q430" s="568">
        <f t="shared" si="18"/>
        <v>0</v>
      </c>
      <c r="R430" s="573" t="s">
        <v>1712</v>
      </c>
      <c r="S430" s="616"/>
    </row>
    <row r="431" spans="1:19" ht="18">
      <c r="A431" s="820"/>
      <c r="B431" s="736" t="s">
        <v>63</v>
      </c>
      <c r="C431" s="569" t="s">
        <v>36</v>
      </c>
      <c r="D431" s="568" t="s">
        <v>37</v>
      </c>
      <c r="E431" s="681" t="s">
        <v>1713</v>
      </c>
      <c r="F431" s="838" t="s">
        <v>1714</v>
      </c>
      <c r="G431" s="839"/>
      <c r="H431" s="576" t="s">
        <v>1715</v>
      </c>
      <c r="I431" s="563" t="s">
        <v>1716</v>
      </c>
      <c r="J431" s="563">
        <v>2</v>
      </c>
      <c r="K431" s="563"/>
      <c r="L431" s="578">
        <v>2</v>
      </c>
      <c r="M431" s="578">
        <v>2</v>
      </c>
      <c r="N431" s="580">
        <v>0</v>
      </c>
      <c r="O431" s="580">
        <v>0</v>
      </c>
      <c r="P431" s="580">
        <v>2</v>
      </c>
      <c r="Q431" s="568">
        <f t="shared" si="18"/>
        <v>0</v>
      </c>
      <c r="R431" s="573">
        <v>41317</v>
      </c>
      <c r="S431" s="574">
        <v>42312</v>
      </c>
    </row>
    <row r="432" spans="1:19" ht="18">
      <c r="A432" s="820"/>
      <c r="B432" s="736" t="s">
        <v>63</v>
      </c>
      <c r="C432" s="569" t="s">
        <v>36</v>
      </c>
      <c r="D432" s="568" t="s">
        <v>37</v>
      </c>
      <c r="E432" s="584" t="s">
        <v>1717</v>
      </c>
      <c r="F432" s="673" t="s">
        <v>1718</v>
      </c>
      <c r="G432" s="673"/>
      <c r="H432" s="563" t="s">
        <v>1719</v>
      </c>
      <c r="I432" s="601" t="s">
        <v>94</v>
      </c>
      <c r="J432" s="563">
        <v>6</v>
      </c>
      <c r="K432" s="563"/>
      <c r="L432" s="578">
        <v>6</v>
      </c>
      <c r="M432" s="578">
        <v>6</v>
      </c>
      <c r="N432" s="580">
        <v>6</v>
      </c>
      <c r="O432" s="580">
        <v>0</v>
      </c>
      <c r="P432" s="580">
        <v>0</v>
      </c>
      <c r="Q432" s="568">
        <f t="shared" si="18"/>
        <v>0</v>
      </c>
      <c r="R432" s="619"/>
      <c r="S432" s="616"/>
    </row>
    <row r="433" spans="1:19" ht="18">
      <c r="A433" s="820"/>
      <c r="B433" s="736" t="s">
        <v>63</v>
      </c>
      <c r="C433" s="596"/>
      <c r="D433" s="596"/>
      <c r="E433" s="840" t="s">
        <v>1720</v>
      </c>
      <c r="F433" s="841" t="s">
        <v>1721</v>
      </c>
      <c r="G433" s="842"/>
      <c r="H433" s="834" t="s">
        <v>989</v>
      </c>
      <c r="I433" s="694"/>
      <c r="J433" s="609"/>
      <c r="K433" s="596"/>
      <c r="L433" s="599"/>
      <c r="M433" s="599"/>
      <c r="N433" s="599"/>
      <c r="O433" s="599"/>
      <c r="P433" s="599"/>
      <c r="Q433" s="596">
        <f t="shared" si="18"/>
        <v>0</v>
      </c>
      <c r="R433" s="596"/>
      <c r="S433" s="596"/>
    </row>
    <row r="434" spans="1:19" ht="18">
      <c r="A434" s="820"/>
      <c r="B434" s="736" t="s">
        <v>63</v>
      </c>
      <c r="C434" s="569" t="s">
        <v>36</v>
      </c>
      <c r="D434" s="568" t="s">
        <v>47</v>
      </c>
      <c r="E434" s="584" t="s">
        <v>1722</v>
      </c>
      <c r="F434" s="576" t="s">
        <v>1723</v>
      </c>
      <c r="G434" s="576" t="s">
        <v>1724</v>
      </c>
      <c r="H434" s="576" t="s">
        <v>1725</v>
      </c>
      <c r="I434" s="843" t="s">
        <v>1726</v>
      </c>
      <c r="J434" s="563">
        <v>2</v>
      </c>
      <c r="K434" s="563"/>
      <c r="L434" s="578">
        <v>2</v>
      </c>
      <c r="M434" s="578">
        <v>2</v>
      </c>
      <c r="N434" s="580">
        <v>0</v>
      </c>
      <c r="O434" s="580">
        <v>0</v>
      </c>
      <c r="P434" s="580">
        <v>2</v>
      </c>
      <c r="Q434" s="568">
        <f t="shared" si="18"/>
        <v>0</v>
      </c>
      <c r="R434" s="573">
        <v>41591</v>
      </c>
      <c r="S434" s="574">
        <v>42292</v>
      </c>
    </row>
    <row r="435" spans="1:19" ht="18">
      <c r="A435" s="820"/>
      <c r="B435" s="736" t="s">
        <v>252</v>
      </c>
      <c r="C435" s="569" t="s">
        <v>36</v>
      </c>
      <c r="D435" s="568" t="s">
        <v>37</v>
      </c>
      <c r="E435" s="844" t="s">
        <v>1727</v>
      </c>
      <c r="F435" s="671" t="s">
        <v>1728</v>
      </c>
      <c r="G435" s="671"/>
      <c r="H435" s="576" t="s">
        <v>280</v>
      </c>
      <c r="I435" s="563" t="s">
        <v>1729</v>
      </c>
      <c r="J435" s="563">
        <v>3</v>
      </c>
      <c r="K435" s="563"/>
      <c r="L435" s="578">
        <v>3</v>
      </c>
      <c r="M435" s="578">
        <v>3</v>
      </c>
      <c r="N435" s="580">
        <v>0</v>
      </c>
      <c r="O435" s="580">
        <v>0</v>
      </c>
      <c r="P435" s="580">
        <v>3</v>
      </c>
      <c r="Q435" s="568">
        <f t="shared" si="18"/>
        <v>0</v>
      </c>
      <c r="R435" s="573">
        <v>42143</v>
      </c>
      <c r="S435" s="574">
        <v>42314</v>
      </c>
    </row>
    <row r="436" spans="1:19" ht="18">
      <c r="A436" s="820"/>
      <c r="B436" s="736" t="s">
        <v>252</v>
      </c>
      <c r="C436" s="569" t="s">
        <v>36</v>
      </c>
      <c r="D436" s="568" t="s">
        <v>37</v>
      </c>
      <c r="E436" s="845" t="s">
        <v>1730</v>
      </c>
      <c r="F436" s="846" t="s">
        <v>1731</v>
      </c>
      <c r="G436" s="846" t="s">
        <v>1732</v>
      </c>
      <c r="H436" s="571" t="s">
        <v>1733</v>
      </c>
      <c r="I436" s="583" t="s">
        <v>1734</v>
      </c>
      <c r="J436" s="583">
        <v>1</v>
      </c>
      <c r="K436" s="583"/>
      <c r="L436" s="570">
        <v>1</v>
      </c>
      <c r="M436" s="570">
        <v>1</v>
      </c>
      <c r="N436" s="572">
        <v>0</v>
      </c>
      <c r="O436" s="572">
        <v>0</v>
      </c>
      <c r="P436" s="572">
        <v>1</v>
      </c>
      <c r="Q436" s="568">
        <f t="shared" si="18"/>
        <v>0</v>
      </c>
      <c r="R436" s="573">
        <v>41864</v>
      </c>
      <c r="S436" s="574">
        <v>42550</v>
      </c>
    </row>
    <row r="437" spans="1:19" ht="18">
      <c r="A437" s="820"/>
      <c r="B437" s="736" t="s">
        <v>252</v>
      </c>
      <c r="C437" s="569" t="s">
        <v>36</v>
      </c>
      <c r="D437" s="568" t="s">
        <v>37</v>
      </c>
      <c r="E437" s="578" t="s">
        <v>1735</v>
      </c>
      <c r="F437" s="576" t="s">
        <v>1736</v>
      </c>
      <c r="G437" s="576"/>
      <c r="H437" s="847" t="s">
        <v>1737</v>
      </c>
      <c r="I437" s="577" t="s">
        <v>1738</v>
      </c>
      <c r="J437" s="563">
        <v>2</v>
      </c>
      <c r="K437" s="563"/>
      <c r="L437" s="578">
        <v>2</v>
      </c>
      <c r="M437" s="578">
        <v>2</v>
      </c>
      <c r="N437" s="580">
        <v>0</v>
      </c>
      <c r="O437" s="580">
        <v>0</v>
      </c>
      <c r="P437" s="580">
        <v>2</v>
      </c>
      <c r="Q437" s="568">
        <f t="shared" si="18"/>
        <v>0</v>
      </c>
      <c r="R437" s="573">
        <v>41526</v>
      </c>
      <c r="S437" s="616" t="s">
        <v>1739</v>
      </c>
    </row>
    <row r="438" spans="1:19" ht="18">
      <c r="A438" s="820"/>
      <c r="B438" s="736" t="s">
        <v>252</v>
      </c>
      <c r="C438" s="569" t="s">
        <v>36</v>
      </c>
      <c r="D438" s="568" t="s">
        <v>47</v>
      </c>
      <c r="E438" s="581" t="s">
        <v>1740</v>
      </c>
      <c r="F438" s="576" t="s">
        <v>1741</v>
      </c>
      <c r="G438" s="576"/>
      <c r="H438" s="847" t="s">
        <v>1742</v>
      </c>
      <c r="I438" s="563" t="s">
        <v>1743</v>
      </c>
      <c r="J438" s="563">
        <v>1</v>
      </c>
      <c r="K438" s="563"/>
      <c r="L438" s="578">
        <v>1</v>
      </c>
      <c r="M438" s="578">
        <v>1</v>
      </c>
      <c r="N438" s="580">
        <v>0</v>
      </c>
      <c r="O438" s="580">
        <v>1</v>
      </c>
      <c r="P438" s="580">
        <v>0</v>
      </c>
      <c r="Q438" s="568">
        <f t="shared" si="18"/>
        <v>0</v>
      </c>
      <c r="R438" s="573">
        <v>42115</v>
      </c>
      <c r="S438" s="616"/>
    </row>
    <row r="439" spans="1:19" ht="18">
      <c r="A439" s="820"/>
      <c r="B439" s="736" t="s">
        <v>252</v>
      </c>
      <c r="C439" s="569" t="s">
        <v>36</v>
      </c>
      <c r="D439" s="568" t="s">
        <v>37</v>
      </c>
      <c r="E439" s="848" t="s">
        <v>1744</v>
      </c>
      <c r="F439" s="846" t="s">
        <v>1745</v>
      </c>
      <c r="G439" s="849" t="s">
        <v>1746</v>
      </c>
      <c r="H439" s="850" t="s">
        <v>1747</v>
      </c>
      <c r="I439" s="851" t="s">
        <v>1748</v>
      </c>
      <c r="J439" s="584">
        <v>3</v>
      </c>
      <c r="K439" s="584"/>
      <c r="L439" s="570">
        <v>3</v>
      </c>
      <c r="M439" s="570">
        <v>3</v>
      </c>
      <c r="N439" s="572">
        <v>0</v>
      </c>
      <c r="O439" s="572">
        <v>0</v>
      </c>
      <c r="P439" s="572">
        <v>3</v>
      </c>
      <c r="Q439" s="568">
        <f t="shared" si="18"/>
        <v>0</v>
      </c>
      <c r="R439" s="573">
        <v>42061</v>
      </c>
      <c r="S439" s="574">
        <v>42220</v>
      </c>
    </row>
    <row r="440" spans="1:19" ht="18">
      <c r="A440" s="820"/>
      <c r="B440" s="736" t="s">
        <v>252</v>
      </c>
      <c r="C440" s="725" t="s">
        <v>36</v>
      </c>
      <c r="D440" s="568" t="s">
        <v>37</v>
      </c>
      <c r="E440" s="581" t="s">
        <v>1749</v>
      </c>
      <c r="F440" s="576" t="s">
        <v>1750</v>
      </c>
      <c r="G440" s="576"/>
      <c r="H440" s="576" t="s">
        <v>1751</v>
      </c>
      <c r="I440" s="576" t="s">
        <v>1752</v>
      </c>
      <c r="J440" s="847">
        <v>2</v>
      </c>
      <c r="K440" s="576"/>
      <c r="L440" s="578">
        <v>2</v>
      </c>
      <c r="M440" s="578">
        <v>2</v>
      </c>
      <c r="N440" s="580">
        <v>0</v>
      </c>
      <c r="O440" s="580">
        <v>0</v>
      </c>
      <c r="P440" s="580">
        <v>2</v>
      </c>
      <c r="Q440" s="568">
        <f t="shared" si="18"/>
        <v>0</v>
      </c>
      <c r="R440" s="573">
        <v>42130</v>
      </c>
      <c r="S440" s="574">
        <v>42339</v>
      </c>
    </row>
    <row r="441" spans="1:19" ht="18">
      <c r="A441" s="820"/>
      <c r="B441" s="736" t="s">
        <v>252</v>
      </c>
      <c r="C441" s="852"/>
      <c r="D441" s="588"/>
      <c r="E441" s="668" t="s">
        <v>1753</v>
      </c>
      <c r="F441" s="853" t="s">
        <v>1754</v>
      </c>
      <c r="G441" s="828" t="s">
        <v>1755</v>
      </c>
      <c r="H441" s="828" t="s">
        <v>1756</v>
      </c>
      <c r="I441" s="854" t="s">
        <v>1621</v>
      </c>
      <c r="J441" s="855"/>
      <c r="K441" s="828"/>
      <c r="L441" s="591"/>
      <c r="M441" s="591"/>
      <c r="N441" s="763"/>
      <c r="O441" s="763"/>
      <c r="P441" s="763"/>
      <c r="Q441" s="588"/>
      <c r="R441" s="593"/>
      <c r="S441" s="670"/>
    </row>
    <row r="442" spans="1:19" ht="18">
      <c r="A442" s="820"/>
      <c r="B442" s="736" t="s">
        <v>252</v>
      </c>
      <c r="C442" s="725" t="s">
        <v>36</v>
      </c>
      <c r="D442" s="568" t="s">
        <v>37</v>
      </c>
      <c r="E442" s="578" t="s">
        <v>1757</v>
      </c>
      <c r="F442" s="576" t="s">
        <v>1758</v>
      </c>
      <c r="G442" s="576"/>
      <c r="H442" s="576" t="s">
        <v>1759</v>
      </c>
      <c r="I442" s="603" t="s">
        <v>1760</v>
      </c>
      <c r="J442" s="646">
        <v>8</v>
      </c>
      <c r="K442" s="603"/>
      <c r="L442" s="603">
        <v>8</v>
      </c>
      <c r="M442" s="603">
        <v>8</v>
      </c>
      <c r="N442" s="815">
        <v>0</v>
      </c>
      <c r="O442" s="815">
        <v>1</v>
      </c>
      <c r="P442" s="815">
        <v>7</v>
      </c>
      <c r="Q442" s="595">
        <f t="shared" ref="Q442:Q451" si="19">+M442-N442-O442-P442</f>
        <v>0</v>
      </c>
      <c r="R442" s="573">
        <v>41674</v>
      </c>
      <c r="S442" s="616" t="s">
        <v>239</v>
      </c>
    </row>
    <row r="443" spans="1:19" ht="18">
      <c r="A443" s="820"/>
      <c r="B443" s="736" t="s">
        <v>252</v>
      </c>
      <c r="C443" s="725" t="s">
        <v>36</v>
      </c>
      <c r="D443" s="568" t="s">
        <v>37</v>
      </c>
      <c r="E443" s="581" t="s">
        <v>1761</v>
      </c>
      <c r="F443" s="856" t="s">
        <v>1762</v>
      </c>
      <c r="G443" s="734"/>
      <c r="H443" s="857" t="s">
        <v>1763</v>
      </c>
      <c r="I443" s="563" t="s">
        <v>1764</v>
      </c>
      <c r="J443" s="768">
        <v>4</v>
      </c>
      <c r="K443" s="858"/>
      <c r="L443" s="578">
        <v>4</v>
      </c>
      <c r="M443" s="578">
        <v>3</v>
      </c>
      <c r="N443" s="580">
        <v>0</v>
      </c>
      <c r="O443" s="580">
        <v>0</v>
      </c>
      <c r="P443" s="580">
        <v>3</v>
      </c>
      <c r="Q443" s="568">
        <f t="shared" si="19"/>
        <v>0</v>
      </c>
      <c r="R443" s="859">
        <v>41893</v>
      </c>
      <c r="S443" s="616" t="s">
        <v>1765</v>
      </c>
    </row>
    <row r="444" spans="1:19" ht="18">
      <c r="A444" s="820"/>
      <c r="B444" s="736" t="s">
        <v>42</v>
      </c>
      <c r="C444" s="725" t="s">
        <v>36</v>
      </c>
      <c r="D444" s="568" t="s">
        <v>37</v>
      </c>
      <c r="E444" s="581" t="s">
        <v>1766</v>
      </c>
      <c r="F444" s="571" t="s">
        <v>1767</v>
      </c>
      <c r="G444" s="571"/>
      <c r="H444" s="583" t="s">
        <v>1768</v>
      </c>
      <c r="I444" s="563" t="s">
        <v>1769</v>
      </c>
      <c r="J444" s="646">
        <v>16</v>
      </c>
      <c r="K444" s="603"/>
      <c r="L444" s="578">
        <v>16</v>
      </c>
      <c r="M444" s="578">
        <v>16</v>
      </c>
      <c r="N444" s="580">
        <v>0</v>
      </c>
      <c r="O444" s="580">
        <v>0</v>
      </c>
      <c r="P444" s="580">
        <v>16</v>
      </c>
      <c r="Q444" s="568">
        <f t="shared" si="19"/>
        <v>0</v>
      </c>
      <c r="R444" s="573">
        <v>41444</v>
      </c>
      <c r="S444" s="574">
        <v>41872</v>
      </c>
    </row>
    <row r="445" spans="1:19" ht="18">
      <c r="A445" s="820"/>
      <c r="B445" s="736" t="s">
        <v>252</v>
      </c>
      <c r="C445" s="725" t="s">
        <v>36</v>
      </c>
      <c r="D445" s="568" t="s">
        <v>37</v>
      </c>
      <c r="E445" s="581" t="s">
        <v>1770</v>
      </c>
      <c r="F445" s="576" t="s">
        <v>1771</v>
      </c>
      <c r="G445" s="576"/>
      <c r="H445" s="576" t="s">
        <v>1772</v>
      </c>
      <c r="I445" s="563" t="s">
        <v>1773</v>
      </c>
      <c r="J445" s="847">
        <v>8</v>
      </c>
      <c r="K445" s="576"/>
      <c r="L445" s="578">
        <v>8</v>
      </c>
      <c r="M445" s="578">
        <v>8</v>
      </c>
      <c r="N445" s="580">
        <v>0</v>
      </c>
      <c r="O445" s="580">
        <v>0</v>
      </c>
      <c r="P445" s="580">
        <v>8</v>
      </c>
      <c r="Q445" s="568">
        <f t="shared" si="19"/>
        <v>0</v>
      </c>
      <c r="R445" s="573">
        <v>41324</v>
      </c>
      <c r="S445" s="616" t="s">
        <v>1774</v>
      </c>
    </row>
    <row r="446" spans="1:19" ht="18">
      <c r="A446" s="820"/>
      <c r="B446" s="736" t="s">
        <v>252</v>
      </c>
      <c r="C446" s="725" t="s">
        <v>36</v>
      </c>
      <c r="D446" s="568" t="s">
        <v>37</v>
      </c>
      <c r="E446" s="581" t="s">
        <v>1775</v>
      </c>
      <c r="F446" s="576" t="s">
        <v>1776</v>
      </c>
      <c r="G446" s="576"/>
      <c r="H446" s="576" t="s">
        <v>1777</v>
      </c>
      <c r="I446" s="563" t="s">
        <v>1603</v>
      </c>
      <c r="J446" s="847">
        <v>9</v>
      </c>
      <c r="K446" s="576"/>
      <c r="L446" s="578">
        <v>9</v>
      </c>
      <c r="M446" s="578">
        <v>9</v>
      </c>
      <c r="N446" s="580">
        <v>9</v>
      </c>
      <c r="O446" s="580">
        <v>0</v>
      </c>
      <c r="P446" s="580">
        <v>0</v>
      </c>
      <c r="Q446" s="568">
        <f t="shared" si="19"/>
        <v>0</v>
      </c>
      <c r="R446" s="619" t="s">
        <v>1778</v>
      </c>
      <c r="S446" s="616"/>
    </row>
    <row r="447" spans="1:19" ht="18">
      <c r="A447" s="820"/>
      <c r="B447" s="736" t="s">
        <v>252</v>
      </c>
      <c r="C447" s="725" t="s">
        <v>36</v>
      </c>
      <c r="D447" s="568" t="s">
        <v>37</v>
      </c>
      <c r="E447" s="581" t="s">
        <v>1779</v>
      </c>
      <c r="F447" s="576" t="s">
        <v>1780</v>
      </c>
      <c r="G447" s="576" t="s">
        <v>1781</v>
      </c>
      <c r="H447" s="563" t="s">
        <v>1782</v>
      </c>
      <c r="I447" s="563" t="s">
        <v>1783</v>
      </c>
      <c r="J447" s="644">
        <v>1</v>
      </c>
      <c r="K447" s="563"/>
      <c r="L447" s="578">
        <v>1</v>
      </c>
      <c r="M447" s="578">
        <v>1</v>
      </c>
      <c r="N447" s="580">
        <v>0</v>
      </c>
      <c r="O447" s="580">
        <v>0</v>
      </c>
      <c r="P447" s="580">
        <v>1</v>
      </c>
      <c r="Q447" s="568">
        <f t="shared" si="19"/>
        <v>0</v>
      </c>
      <c r="R447" s="573">
        <v>41710</v>
      </c>
      <c r="S447" s="616" t="s">
        <v>1784</v>
      </c>
    </row>
    <row r="448" spans="1:19" ht="18">
      <c r="A448" s="820"/>
      <c r="B448" s="736" t="s">
        <v>252</v>
      </c>
      <c r="C448" s="725" t="s">
        <v>36</v>
      </c>
      <c r="D448" s="568" t="s">
        <v>47</v>
      </c>
      <c r="E448" s="581" t="s">
        <v>1785</v>
      </c>
      <c r="F448" s="563" t="s">
        <v>1786</v>
      </c>
      <c r="G448" s="576" t="s">
        <v>1787</v>
      </c>
      <c r="H448" s="563" t="s">
        <v>1788</v>
      </c>
      <c r="I448" s="860" t="s">
        <v>1789</v>
      </c>
      <c r="J448" s="644">
        <v>1</v>
      </c>
      <c r="K448" s="563"/>
      <c r="L448" s="578">
        <v>1</v>
      </c>
      <c r="M448" s="578">
        <v>1</v>
      </c>
      <c r="N448" s="580">
        <v>1</v>
      </c>
      <c r="O448" s="580">
        <v>0</v>
      </c>
      <c r="P448" s="580">
        <v>0</v>
      </c>
      <c r="Q448" s="568">
        <f t="shared" si="19"/>
        <v>0</v>
      </c>
      <c r="R448" s="573">
        <v>42282</v>
      </c>
      <c r="S448" s="616"/>
    </row>
    <row r="449" spans="1:19" ht="18">
      <c r="A449" s="820"/>
      <c r="B449" s="736" t="s">
        <v>252</v>
      </c>
      <c r="C449" s="725" t="s">
        <v>36</v>
      </c>
      <c r="D449" s="568" t="s">
        <v>37</v>
      </c>
      <c r="E449" s="685" t="s">
        <v>1790</v>
      </c>
      <c r="F449" s="658" t="s">
        <v>1791</v>
      </c>
      <c r="G449" s="658" t="s">
        <v>1792</v>
      </c>
      <c r="H449" s="861" t="s">
        <v>1793</v>
      </c>
      <c r="I449" s="643" t="s">
        <v>1794</v>
      </c>
      <c r="J449" s="862">
        <v>9</v>
      </c>
      <c r="K449" s="686"/>
      <c r="L449" s="658">
        <v>9</v>
      </c>
      <c r="M449" s="658">
        <v>9</v>
      </c>
      <c r="N449" s="687">
        <v>0</v>
      </c>
      <c r="O449" s="579">
        <v>0</v>
      </c>
      <c r="P449" s="579">
        <v>9</v>
      </c>
      <c r="Q449" s="568">
        <f t="shared" si="19"/>
        <v>0</v>
      </c>
      <c r="R449" s="573">
        <v>41974</v>
      </c>
      <c r="S449" s="574">
        <v>42333</v>
      </c>
    </row>
    <row r="450" spans="1:19" ht="18">
      <c r="A450" s="820"/>
      <c r="B450" s="736" t="s">
        <v>368</v>
      </c>
      <c r="C450" s="725" t="s">
        <v>36</v>
      </c>
      <c r="D450" s="568" t="s">
        <v>37</v>
      </c>
      <c r="E450" s="697" t="s">
        <v>1795</v>
      </c>
      <c r="F450" s="658" t="s">
        <v>1796</v>
      </c>
      <c r="G450" s="563"/>
      <c r="H450" s="639" t="s">
        <v>1797</v>
      </c>
      <c r="I450" s="711" t="s">
        <v>1216</v>
      </c>
      <c r="J450" s="644">
        <v>3</v>
      </c>
      <c r="K450" s="563"/>
      <c r="L450" s="658">
        <v>3</v>
      </c>
      <c r="M450" s="658">
        <v>3</v>
      </c>
      <c r="N450" s="579">
        <v>0</v>
      </c>
      <c r="O450" s="579">
        <v>2</v>
      </c>
      <c r="P450" s="579">
        <v>1</v>
      </c>
      <c r="Q450" s="568">
        <f t="shared" si="19"/>
        <v>0</v>
      </c>
      <c r="R450" s="573">
        <v>42144</v>
      </c>
      <c r="S450" s="616" t="s">
        <v>1798</v>
      </c>
    </row>
    <row r="451" spans="1:19" ht="18">
      <c r="A451" s="863" t="s">
        <v>1799</v>
      </c>
      <c r="B451" s="822" t="s">
        <v>368</v>
      </c>
      <c r="C451" s="864" t="s">
        <v>36</v>
      </c>
      <c r="D451" s="650" t="s">
        <v>37</v>
      </c>
      <c r="E451" s="865" t="s">
        <v>1800</v>
      </c>
      <c r="F451" s="866" t="s">
        <v>1801</v>
      </c>
      <c r="G451" s="684"/>
      <c r="H451" s="684" t="s">
        <v>1797</v>
      </c>
      <c r="I451" s="867" t="s">
        <v>1802</v>
      </c>
      <c r="J451" s="868">
        <v>9</v>
      </c>
      <c r="K451" s="613"/>
      <c r="L451" s="698">
        <v>9</v>
      </c>
      <c r="M451" s="698">
        <v>9</v>
      </c>
      <c r="N451" s="869">
        <v>0</v>
      </c>
      <c r="O451" s="869">
        <v>8</v>
      </c>
      <c r="P451" s="869">
        <v>1</v>
      </c>
      <c r="Q451" s="650">
        <f t="shared" si="19"/>
        <v>0</v>
      </c>
      <c r="R451" s="717">
        <v>41878</v>
      </c>
      <c r="S451" s="659" t="s">
        <v>239</v>
      </c>
    </row>
    <row r="452" spans="1:19" ht="18">
      <c r="A452" s="820"/>
      <c r="B452" s="736" t="s">
        <v>368</v>
      </c>
      <c r="C452" s="870"/>
      <c r="D452" s="596"/>
      <c r="E452" s="871" t="s">
        <v>1803</v>
      </c>
      <c r="F452" s="703" t="s">
        <v>1804</v>
      </c>
      <c r="G452" s="596" t="s">
        <v>1805</v>
      </c>
      <c r="H452" s="596" t="s">
        <v>1806</v>
      </c>
      <c r="I452" s="596" t="s">
        <v>1807</v>
      </c>
      <c r="J452" s="609"/>
      <c r="K452" s="596"/>
      <c r="L452" s="703"/>
      <c r="M452" s="703"/>
      <c r="N452" s="596"/>
      <c r="O452" s="596"/>
      <c r="P452" s="596"/>
      <c r="Q452" s="596"/>
      <c r="R452" s="611"/>
      <c r="S452" s="596"/>
    </row>
    <row r="453" spans="1:19" ht="18">
      <c r="A453" s="820"/>
      <c r="B453" s="736" t="s">
        <v>368</v>
      </c>
      <c r="C453" s="870"/>
      <c r="D453" s="596"/>
      <c r="E453" s="871" t="s">
        <v>1808</v>
      </c>
      <c r="F453" s="703" t="s">
        <v>1809</v>
      </c>
      <c r="G453" s="596" t="s">
        <v>989</v>
      </c>
      <c r="H453" s="596" t="s">
        <v>1810</v>
      </c>
      <c r="I453" s="786" t="s">
        <v>1811</v>
      </c>
      <c r="J453" s="609"/>
      <c r="K453" s="596"/>
      <c r="L453" s="703"/>
      <c r="M453" s="703"/>
      <c r="N453" s="596"/>
      <c r="O453" s="596"/>
      <c r="P453" s="596"/>
      <c r="Q453" s="596">
        <f t="shared" ref="Q453:Q469" si="20">+M453-N453-O453-P453</f>
        <v>0</v>
      </c>
      <c r="R453" s="596"/>
      <c r="S453" s="611">
        <v>42461</v>
      </c>
    </row>
    <row r="454" spans="1:19" ht="18">
      <c r="A454" s="820"/>
      <c r="B454" s="736" t="s">
        <v>368</v>
      </c>
      <c r="C454" s="725" t="s">
        <v>36</v>
      </c>
      <c r="D454" s="568" t="s">
        <v>37</v>
      </c>
      <c r="E454" s="697" t="s">
        <v>1812</v>
      </c>
      <c r="F454" s="658" t="s">
        <v>1813</v>
      </c>
      <c r="G454" s="563"/>
      <c r="H454" s="563" t="s">
        <v>1814</v>
      </c>
      <c r="I454" s="644" t="s">
        <v>1815</v>
      </c>
      <c r="J454" s="644">
        <v>1</v>
      </c>
      <c r="K454" s="563"/>
      <c r="L454" s="658">
        <v>2</v>
      </c>
      <c r="M454" s="658">
        <v>1</v>
      </c>
      <c r="N454" s="579">
        <v>0</v>
      </c>
      <c r="O454" s="579">
        <v>0</v>
      </c>
      <c r="P454" s="579">
        <v>1</v>
      </c>
      <c r="Q454" s="568">
        <f t="shared" si="20"/>
        <v>0</v>
      </c>
      <c r="R454" s="573">
        <v>41813</v>
      </c>
      <c r="S454" s="574">
        <v>42036</v>
      </c>
    </row>
    <row r="455" spans="1:19" ht="18">
      <c r="A455" s="820"/>
      <c r="B455" s="736" t="s">
        <v>368</v>
      </c>
      <c r="C455" s="725" t="s">
        <v>36</v>
      </c>
      <c r="D455" s="568" t="s">
        <v>37</v>
      </c>
      <c r="E455" s="697" t="s">
        <v>1816</v>
      </c>
      <c r="F455" s="658" t="s">
        <v>1817</v>
      </c>
      <c r="G455" s="563" t="s">
        <v>1818</v>
      </c>
      <c r="H455" s="563" t="s">
        <v>1819</v>
      </c>
      <c r="I455" s="577" t="s">
        <v>1820</v>
      </c>
      <c r="J455" s="644">
        <v>7</v>
      </c>
      <c r="K455" s="563"/>
      <c r="L455" s="658">
        <v>7</v>
      </c>
      <c r="M455" s="658">
        <v>7</v>
      </c>
      <c r="N455" s="579">
        <v>0</v>
      </c>
      <c r="O455" s="579">
        <v>3</v>
      </c>
      <c r="P455" s="579">
        <v>4</v>
      </c>
      <c r="Q455" s="568">
        <f t="shared" si="20"/>
        <v>0</v>
      </c>
      <c r="R455" s="573">
        <v>41827</v>
      </c>
      <c r="S455" s="616" t="s">
        <v>1821</v>
      </c>
    </row>
    <row r="456" spans="1:19" ht="18">
      <c r="A456" s="820"/>
      <c r="B456" s="736" t="s">
        <v>368</v>
      </c>
      <c r="C456" s="569" t="s">
        <v>36</v>
      </c>
      <c r="D456" s="568" t="s">
        <v>37</v>
      </c>
      <c r="E456" s="697" t="s">
        <v>1822</v>
      </c>
      <c r="F456" s="658" t="s">
        <v>1823</v>
      </c>
      <c r="G456" s="563" t="s">
        <v>1824</v>
      </c>
      <c r="H456" s="563" t="s">
        <v>1825</v>
      </c>
      <c r="I456" s="585" t="s">
        <v>1826</v>
      </c>
      <c r="J456" s="563">
        <v>1</v>
      </c>
      <c r="K456" s="563"/>
      <c r="L456" s="658">
        <v>2</v>
      </c>
      <c r="M456" s="658">
        <v>1</v>
      </c>
      <c r="N456" s="579">
        <v>0</v>
      </c>
      <c r="O456" s="579">
        <v>1</v>
      </c>
      <c r="P456" s="580">
        <v>0</v>
      </c>
      <c r="Q456" s="568">
        <f t="shared" si="20"/>
        <v>0</v>
      </c>
      <c r="R456" s="573">
        <v>42570</v>
      </c>
      <c r="S456" s="616"/>
    </row>
    <row r="457" spans="1:19" ht="18">
      <c r="A457" s="820"/>
      <c r="B457" s="736" t="s">
        <v>42</v>
      </c>
      <c r="C457" s="725" t="s">
        <v>36</v>
      </c>
      <c r="D457" s="568" t="s">
        <v>37</v>
      </c>
      <c r="E457" s="697" t="s">
        <v>1827</v>
      </c>
      <c r="F457" s="872" t="s">
        <v>1828</v>
      </c>
      <c r="G457" s="563"/>
      <c r="H457" s="563" t="s">
        <v>1829</v>
      </c>
      <c r="I457" s="644" t="s">
        <v>1830</v>
      </c>
      <c r="J457" s="644">
        <v>1</v>
      </c>
      <c r="K457" s="563"/>
      <c r="L457" s="658">
        <v>1</v>
      </c>
      <c r="M457" s="658">
        <v>1</v>
      </c>
      <c r="N457" s="579">
        <v>0</v>
      </c>
      <c r="O457" s="579">
        <v>0</v>
      </c>
      <c r="P457" s="580">
        <v>1</v>
      </c>
      <c r="Q457" s="568">
        <f t="shared" si="20"/>
        <v>0</v>
      </c>
      <c r="R457" s="573">
        <v>42013</v>
      </c>
      <c r="S457" s="574">
        <v>42166</v>
      </c>
    </row>
    <row r="458" spans="1:19" ht="18">
      <c r="A458" s="820"/>
      <c r="B458" s="736" t="s">
        <v>368</v>
      </c>
      <c r="C458" s="725" t="s">
        <v>36</v>
      </c>
      <c r="D458" s="568" t="s">
        <v>37</v>
      </c>
      <c r="E458" s="697" t="s">
        <v>1832</v>
      </c>
      <c r="F458" s="658" t="s">
        <v>1833</v>
      </c>
      <c r="G458" s="563"/>
      <c r="H458" s="563" t="s">
        <v>1834</v>
      </c>
      <c r="I458" s="577" t="s">
        <v>1835</v>
      </c>
      <c r="J458" s="644">
        <v>1</v>
      </c>
      <c r="K458" s="563"/>
      <c r="L458" s="658">
        <v>1</v>
      </c>
      <c r="M458" s="658">
        <v>1</v>
      </c>
      <c r="N458" s="579">
        <v>0</v>
      </c>
      <c r="O458" s="579">
        <v>0</v>
      </c>
      <c r="P458" s="580">
        <v>1</v>
      </c>
      <c r="Q458" s="568">
        <f t="shared" si="20"/>
        <v>0</v>
      </c>
      <c r="R458" s="573">
        <v>41890</v>
      </c>
      <c r="S458" s="574">
        <v>42422</v>
      </c>
    </row>
    <row r="459" spans="1:19" ht="18">
      <c r="A459" s="820"/>
      <c r="B459" s="736" t="s">
        <v>368</v>
      </c>
      <c r="C459" s="725" t="s">
        <v>36</v>
      </c>
      <c r="D459" s="568" t="s">
        <v>37</v>
      </c>
      <c r="E459" s="697" t="s">
        <v>1836</v>
      </c>
      <c r="F459" s="658" t="s">
        <v>1837</v>
      </c>
      <c r="G459" s="563"/>
      <c r="H459" s="563" t="s">
        <v>1838</v>
      </c>
      <c r="I459" s="644" t="s">
        <v>1839</v>
      </c>
      <c r="J459" s="662">
        <v>1</v>
      </c>
      <c r="K459" s="563"/>
      <c r="L459" s="658">
        <v>1</v>
      </c>
      <c r="M459" s="658">
        <v>1</v>
      </c>
      <c r="N459" s="579">
        <v>0</v>
      </c>
      <c r="O459" s="579">
        <v>0</v>
      </c>
      <c r="P459" s="579">
        <v>1</v>
      </c>
      <c r="Q459" s="568">
        <f t="shared" si="20"/>
        <v>0</v>
      </c>
      <c r="R459" s="573">
        <v>41990</v>
      </c>
      <c r="S459" s="574">
        <v>42195</v>
      </c>
    </row>
    <row r="460" spans="1:19" ht="18">
      <c r="A460" s="820"/>
      <c r="B460" s="736" t="s">
        <v>42</v>
      </c>
      <c r="C460" s="725" t="s">
        <v>36</v>
      </c>
      <c r="D460" s="568" t="s">
        <v>47</v>
      </c>
      <c r="E460" s="697" t="s">
        <v>1840</v>
      </c>
      <c r="F460" s="563" t="s">
        <v>1841</v>
      </c>
      <c r="G460" s="563" t="s">
        <v>1842</v>
      </c>
      <c r="H460" s="563" t="s">
        <v>1843</v>
      </c>
      <c r="I460" s="644" t="s">
        <v>1844</v>
      </c>
      <c r="J460" s="644">
        <v>13</v>
      </c>
      <c r="K460" s="563"/>
      <c r="L460" s="658">
        <v>13</v>
      </c>
      <c r="M460" s="658">
        <v>13</v>
      </c>
      <c r="N460" s="579">
        <v>0</v>
      </c>
      <c r="O460" s="579">
        <v>0</v>
      </c>
      <c r="P460" s="579">
        <v>13</v>
      </c>
      <c r="Q460" s="568">
        <f t="shared" si="20"/>
        <v>0</v>
      </c>
      <c r="R460" s="573">
        <v>42273</v>
      </c>
      <c r="S460" s="574">
        <v>42501</v>
      </c>
    </row>
    <row r="461" spans="1:19" ht="18">
      <c r="A461" s="820"/>
      <c r="B461" s="736" t="s">
        <v>42</v>
      </c>
      <c r="C461" s="725" t="s">
        <v>36</v>
      </c>
      <c r="D461" s="568" t="s">
        <v>37</v>
      </c>
      <c r="E461" s="570" t="s">
        <v>1845</v>
      </c>
      <c r="F461" s="576" t="s">
        <v>1846</v>
      </c>
      <c r="G461" s="576" t="s">
        <v>1847</v>
      </c>
      <c r="H461" s="664" t="s">
        <v>1848</v>
      </c>
      <c r="I461" s="873" t="s">
        <v>1849</v>
      </c>
      <c r="J461" s="644">
        <v>1</v>
      </c>
      <c r="K461" s="664"/>
      <c r="L461" s="578">
        <v>1</v>
      </c>
      <c r="M461" s="578">
        <v>1</v>
      </c>
      <c r="N461" s="580">
        <v>1</v>
      </c>
      <c r="O461" s="580">
        <v>0</v>
      </c>
      <c r="P461" s="580">
        <v>0</v>
      </c>
      <c r="Q461" s="568">
        <f t="shared" si="20"/>
        <v>0</v>
      </c>
      <c r="R461" s="619" t="s">
        <v>1850</v>
      </c>
      <c r="S461" s="616"/>
    </row>
    <row r="462" spans="1:19" ht="18">
      <c r="A462" s="820"/>
      <c r="B462" s="736" t="s">
        <v>368</v>
      </c>
      <c r="C462" s="725" t="s">
        <v>36</v>
      </c>
      <c r="D462" s="568" t="s">
        <v>37</v>
      </c>
      <c r="E462" s="697" t="s">
        <v>1851</v>
      </c>
      <c r="F462" s="658" t="s">
        <v>1852</v>
      </c>
      <c r="G462" s="563"/>
      <c r="H462" s="563" t="s">
        <v>1853</v>
      </c>
      <c r="I462" s="874" t="s">
        <v>1854</v>
      </c>
      <c r="J462" s="874">
        <v>1</v>
      </c>
      <c r="K462" s="563"/>
      <c r="L462" s="658">
        <v>1</v>
      </c>
      <c r="M462" s="658">
        <v>1</v>
      </c>
      <c r="N462" s="579">
        <v>0</v>
      </c>
      <c r="O462" s="579">
        <v>0</v>
      </c>
      <c r="P462" s="579">
        <v>1</v>
      </c>
      <c r="Q462" s="568">
        <f t="shared" si="20"/>
        <v>0</v>
      </c>
      <c r="R462" s="573">
        <v>42044</v>
      </c>
      <c r="S462" s="574">
        <v>42464</v>
      </c>
    </row>
    <row r="463" spans="1:19" ht="18">
      <c r="A463" s="820"/>
      <c r="B463" s="736" t="s">
        <v>42</v>
      </c>
      <c r="C463" s="725" t="s">
        <v>36</v>
      </c>
      <c r="D463" s="568" t="s">
        <v>47</v>
      </c>
      <c r="E463" s="697" t="s">
        <v>1855</v>
      </c>
      <c r="F463" s="714" t="s">
        <v>1856</v>
      </c>
      <c r="G463" s="577"/>
      <c r="H463" s="639" t="s">
        <v>1857</v>
      </c>
      <c r="I463" s="643" t="s">
        <v>1858</v>
      </c>
      <c r="J463" s="643">
        <v>1</v>
      </c>
      <c r="K463" s="644"/>
      <c r="L463" s="658">
        <v>1</v>
      </c>
      <c r="M463" s="658">
        <v>1</v>
      </c>
      <c r="N463" s="579">
        <v>0</v>
      </c>
      <c r="O463" s="579">
        <v>0</v>
      </c>
      <c r="P463" s="579">
        <v>1</v>
      </c>
      <c r="Q463" s="568">
        <f t="shared" si="20"/>
        <v>0</v>
      </c>
      <c r="R463" s="573">
        <v>42046</v>
      </c>
      <c r="S463" s="574">
        <v>42303</v>
      </c>
    </row>
    <row r="464" spans="1:19" ht="18">
      <c r="A464" s="820"/>
      <c r="B464" s="736" t="s">
        <v>35</v>
      </c>
      <c r="C464" s="725" t="s">
        <v>36</v>
      </c>
      <c r="D464" s="568" t="s">
        <v>37</v>
      </c>
      <c r="E464" s="584" t="s">
        <v>1859</v>
      </c>
      <c r="F464" s="571" t="s">
        <v>1860</v>
      </c>
      <c r="G464" s="683"/>
      <c r="H464" s="875" t="s">
        <v>1861</v>
      </c>
      <c r="I464" s="876" t="s">
        <v>1862</v>
      </c>
      <c r="J464" s="877">
        <v>6</v>
      </c>
      <c r="K464" s="878"/>
      <c r="L464" s="570">
        <v>6</v>
      </c>
      <c r="M464" s="570">
        <v>6</v>
      </c>
      <c r="N464" s="572">
        <v>0</v>
      </c>
      <c r="O464" s="572">
        <v>0</v>
      </c>
      <c r="P464" s="572">
        <v>6</v>
      </c>
      <c r="Q464" s="568">
        <f t="shared" si="20"/>
        <v>0</v>
      </c>
      <c r="R464" s="573">
        <v>41971</v>
      </c>
      <c r="S464" s="574">
        <v>42496</v>
      </c>
    </row>
    <row r="465" spans="1:19" ht="18">
      <c r="A465" s="820"/>
      <c r="B465" s="736" t="s">
        <v>42</v>
      </c>
      <c r="C465" s="725" t="s">
        <v>36</v>
      </c>
      <c r="D465" s="568" t="s">
        <v>37</v>
      </c>
      <c r="E465" s="581" t="s">
        <v>1863</v>
      </c>
      <c r="F465" s="563" t="s">
        <v>1864</v>
      </c>
      <c r="G465" s="563"/>
      <c r="H465" s="639" t="s">
        <v>1865</v>
      </c>
      <c r="I465" s="641" t="s">
        <v>94</v>
      </c>
      <c r="J465" s="643">
        <v>1</v>
      </c>
      <c r="K465" s="644"/>
      <c r="L465" s="563">
        <v>1</v>
      </c>
      <c r="M465" s="563">
        <v>1</v>
      </c>
      <c r="N465" s="579">
        <v>0</v>
      </c>
      <c r="O465" s="579">
        <v>0</v>
      </c>
      <c r="P465" s="579">
        <v>1</v>
      </c>
      <c r="Q465" s="568">
        <f t="shared" si="20"/>
        <v>0</v>
      </c>
      <c r="R465" s="573">
        <v>42475</v>
      </c>
      <c r="S465" s="574">
        <v>42536</v>
      </c>
    </row>
    <row r="466" spans="1:19" ht="18">
      <c r="A466" s="820"/>
      <c r="B466" s="736" t="s">
        <v>42</v>
      </c>
      <c r="C466" s="725" t="s">
        <v>36</v>
      </c>
      <c r="D466" s="568" t="s">
        <v>37</v>
      </c>
      <c r="E466" s="581" t="s">
        <v>1866</v>
      </c>
      <c r="F466" s="563" t="s">
        <v>1867</v>
      </c>
      <c r="G466" s="563" t="s">
        <v>1868</v>
      </c>
      <c r="H466" s="639" t="s">
        <v>1869</v>
      </c>
      <c r="I466" s="643" t="s">
        <v>1870</v>
      </c>
      <c r="J466" s="643">
        <v>6</v>
      </c>
      <c r="K466" s="644"/>
      <c r="L466" s="563">
        <v>6</v>
      </c>
      <c r="M466" s="563">
        <v>6</v>
      </c>
      <c r="N466" s="579">
        <v>0</v>
      </c>
      <c r="O466" s="579">
        <v>6</v>
      </c>
      <c r="P466" s="579"/>
      <c r="Q466" s="568">
        <f t="shared" si="20"/>
        <v>0</v>
      </c>
      <c r="R466" s="716" t="s">
        <v>1871</v>
      </c>
      <c r="S466" s="667"/>
    </row>
    <row r="467" spans="1:19" ht="18">
      <c r="A467" s="863"/>
      <c r="B467" s="822" t="s">
        <v>42</v>
      </c>
      <c r="C467" s="864" t="s">
        <v>36</v>
      </c>
      <c r="D467" s="650" t="s">
        <v>37</v>
      </c>
      <c r="E467" s="672" t="s">
        <v>1872</v>
      </c>
      <c r="F467" s="613" t="s">
        <v>1873</v>
      </c>
      <c r="G467" s="613" t="s">
        <v>1874</v>
      </c>
      <c r="H467" s="650" t="s">
        <v>1875</v>
      </c>
      <c r="I467" s="803" t="s">
        <v>1876</v>
      </c>
      <c r="J467" s="613">
        <v>8</v>
      </c>
      <c r="K467" s="613"/>
      <c r="L467" s="613">
        <v>8</v>
      </c>
      <c r="M467" s="613">
        <v>8</v>
      </c>
      <c r="N467" s="869">
        <v>0</v>
      </c>
      <c r="O467" s="869">
        <v>0</v>
      </c>
      <c r="P467" s="869">
        <v>8</v>
      </c>
      <c r="Q467" s="650">
        <f t="shared" si="20"/>
        <v>0</v>
      </c>
      <c r="R467" s="879">
        <v>40749</v>
      </c>
      <c r="S467" s="666">
        <v>40967</v>
      </c>
    </row>
    <row r="468" spans="1:19" ht="18">
      <c r="A468" s="820"/>
      <c r="B468" s="736" t="s">
        <v>42</v>
      </c>
      <c r="C468" s="725" t="s">
        <v>36</v>
      </c>
      <c r="D468" s="568" t="s">
        <v>37</v>
      </c>
      <c r="E468" s="581" t="s">
        <v>1877</v>
      </c>
      <c r="F468" s="563" t="s">
        <v>1878</v>
      </c>
      <c r="G468" s="563" t="s">
        <v>1879</v>
      </c>
      <c r="H468" s="563" t="s">
        <v>1880</v>
      </c>
      <c r="I468" s="662" t="s">
        <v>1881</v>
      </c>
      <c r="J468" s="563">
        <v>1</v>
      </c>
      <c r="K468" s="563"/>
      <c r="L468" s="563">
        <v>1</v>
      </c>
      <c r="M468" s="563">
        <v>1</v>
      </c>
      <c r="N468" s="579">
        <v>0</v>
      </c>
      <c r="O468" s="579">
        <v>0</v>
      </c>
      <c r="P468" s="579">
        <v>1</v>
      </c>
      <c r="Q468" s="568">
        <f t="shared" si="20"/>
        <v>0</v>
      </c>
      <c r="R468" s="619" t="s">
        <v>1882</v>
      </c>
      <c r="S468" s="616"/>
    </row>
    <row r="469" spans="1:19" ht="18">
      <c r="A469" s="820"/>
      <c r="B469" s="736"/>
      <c r="C469" s="725" t="s">
        <v>36</v>
      </c>
      <c r="D469" s="568" t="s">
        <v>47</v>
      </c>
      <c r="E469" s="614" t="s">
        <v>1883</v>
      </c>
      <c r="F469" s="568" t="s">
        <v>1884</v>
      </c>
      <c r="G469" s="568" t="s">
        <v>1885</v>
      </c>
      <c r="H469" s="568" t="s">
        <v>1886</v>
      </c>
      <c r="I469" s="601"/>
      <c r="J469" s="568"/>
      <c r="K469" s="568"/>
      <c r="L469" s="568"/>
      <c r="M469" s="568"/>
      <c r="N469" s="579"/>
      <c r="O469" s="579"/>
      <c r="P469" s="579"/>
      <c r="Q469" s="568">
        <f t="shared" si="20"/>
        <v>0</v>
      </c>
      <c r="R469" s="619"/>
      <c r="S469" s="616"/>
    </row>
    <row r="470" spans="1:19" ht="18">
      <c r="A470" s="880"/>
      <c r="B470" s="563" t="s">
        <v>63</v>
      </c>
      <c r="C470" s="881"/>
      <c r="D470" s="741"/>
      <c r="E470" s="742" t="s">
        <v>1887</v>
      </c>
      <c r="F470" s="576" t="s">
        <v>1888</v>
      </c>
      <c r="G470" s="563" t="s">
        <v>1889</v>
      </c>
      <c r="H470" s="563"/>
      <c r="I470" s="613"/>
      <c r="J470" s="563"/>
      <c r="K470" s="563"/>
      <c r="L470" s="578"/>
      <c r="M470" s="578"/>
      <c r="N470" s="580"/>
      <c r="O470" s="579"/>
      <c r="P470" s="579"/>
      <c r="Q470" s="568">
        <f t="shared" ref="Q470:Q494" si="21">+M470-N470-O470-P470</f>
        <v>0</v>
      </c>
      <c r="R470" s="619"/>
      <c r="S470" s="616"/>
    </row>
    <row r="471" spans="1:19" ht="18">
      <c r="A471" s="880"/>
      <c r="B471" s="563" t="s">
        <v>63</v>
      </c>
      <c r="C471" s="881"/>
      <c r="D471" s="741"/>
      <c r="E471" s="742" t="s">
        <v>1890</v>
      </c>
      <c r="F471" s="576" t="s">
        <v>1891</v>
      </c>
      <c r="G471" s="563" t="s">
        <v>1892</v>
      </c>
      <c r="H471" s="563"/>
      <c r="I471" s="644"/>
      <c r="J471" s="563"/>
      <c r="K471" s="563"/>
      <c r="L471" s="578"/>
      <c r="M471" s="578"/>
      <c r="N471" s="579"/>
      <c r="O471" s="579"/>
      <c r="P471" s="579"/>
      <c r="Q471" s="568">
        <f t="shared" si="21"/>
        <v>0</v>
      </c>
      <c r="R471" s="619"/>
      <c r="S471" s="616"/>
    </row>
    <row r="472" spans="1:19" ht="18">
      <c r="A472" s="880"/>
      <c r="B472" s="563" t="s">
        <v>63</v>
      </c>
      <c r="C472" s="725" t="s">
        <v>36</v>
      </c>
      <c r="D472" s="568" t="s">
        <v>37</v>
      </c>
      <c r="E472" s="584" t="s">
        <v>1893</v>
      </c>
      <c r="F472" s="671" t="s">
        <v>1894</v>
      </c>
      <c r="G472" s="563"/>
      <c r="H472" s="563" t="s">
        <v>1895</v>
      </c>
      <c r="I472" s="644" t="s">
        <v>1896</v>
      </c>
      <c r="J472" s="882"/>
      <c r="K472" s="563">
        <v>20</v>
      </c>
      <c r="L472" s="578">
        <v>20</v>
      </c>
      <c r="M472" s="578">
        <v>20</v>
      </c>
      <c r="N472" s="580">
        <v>0</v>
      </c>
      <c r="O472" s="580">
        <v>0</v>
      </c>
      <c r="P472" s="580">
        <v>20</v>
      </c>
      <c r="Q472" s="568">
        <f t="shared" si="21"/>
        <v>0</v>
      </c>
      <c r="R472" s="573">
        <v>40816</v>
      </c>
      <c r="S472" s="574">
        <v>42315</v>
      </c>
    </row>
    <row r="473" spans="1:19" ht="18">
      <c r="A473" s="880"/>
      <c r="B473" s="563" t="s">
        <v>63</v>
      </c>
      <c r="C473" s="725" t="s">
        <v>36</v>
      </c>
      <c r="D473" s="568" t="s">
        <v>37</v>
      </c>
      <c r="E473" s="584" t="s">
        <v>1893</v>
      </c>
      <c r="F473" s="576" t="s">
        <v>1897</v>
      </c>
      <c r="G473" s="563" t="s">
        <v>1898</v>
      </c>
      <c r="H473" s="568" t="s">
        <v>1895</v>
      </c>
      <c r="I473" s="662"/>
      <c r="J473" s="882">
        <v>59</v>
      </c>
      <c r="K473" s="563"/>
      <c r="L473" s="563">
        <v>59</v>
      </c>
      <c r="M473" s="563">
        <v>59</v>
      </c>
      <c r="N473" s="580">
        <v>0</v>
      </c>
      <c r="O473" s="580">
        <v>0</v>
      </c>
      <c r="P473" s="580">
        <v>59</v>
      </c>
      <c r="Q473" s="568">
        <f t="shared" si="21"/>
        <v>0</v>
      </c>
      <c r="R473" s="573">
        <v>40816</v>
      </c>
      <c r="S473" s="574">
        <v>42315</v>
      </c>
    </row>
    <row r="474" spans="1:19" ht="18">
      <c r="A474" s="880"/>
      <c r="B474" s="563" t="s">
        <v>63</v>
      </c>
      <c r="C474" s="725" t="s">
        <v>36</v>
      </c>
      <c r="D474" s="568" t="s">
        <v>37</v>
      </c>
      <c r="E474" s="584" t="s">
        <v>1899</v>
      </c>
      <c r="F474" s="576" t="s">
        <v>1900</v>
      </c>
      <c r="G474" s="563"/>
      <c r="H474" s="563" t="s">
        <v>1901</v>
      </c>
      <c r="I474" s="680" t="s">
        <v>1902</v>
      </c>
      <c r="J474" s="882"/>
      <c r="K474" s="563">
        <v>72</v>
      </c>
      <c r="L474" s="578">
        <v>72</v>
      </c>
      <c r="M474" s="578">
        <v>72</v>
      </c>
      <c r="N474" s="580">
        <v>0</v>
      </c>
      <c r="O474" s="580">
        <v>10</v>
      </c>
      <c r="P474" s="580">
        <v>62</v>
      </c>
      <c r="Q474" s="568">
        <f t="shared" si="21"/>
        <v>0</v>
      </c>
      <c r="R474" s="573">
        <v>41345</v>
      </c>
      <c r="S474" s="616" t="s">
        <v>1903</v>
      </c>
    </row>
    <row r="475" spans="1:19" ht="18">
      <c r="A475" s="880"/>
      <c r="B475" s="563" t="s">
        <v>63</v>
      </c>
      <c r="C475" s="725" t="s">
        <v>36</v>
      </c>
      <c r="D475" s="568" t="s">
        <v>37</v>
      </c>
      <c r="E475" s="584" t="s">
        <v>1899</v>
      </c>
      <c r="F475" s="576" t="s">
        <v>1904</v>
      </c>
      <c r="G475" s="663"/>
      <c r="H475" s="663" t="s">
        <v>1905</v>
      </c>
      <c r="I475" s="883" t="s">
        <v>1902</v>
      </c>
      <c r="J475" s="884">
        <v>108</v>
      </c>
      <c r="K475" s="663"/>
      <c r="L475" s="578">
        <v>108</v>
      </c>
      <c r="M475" s="578">
        <v>108</v>
      </c>
      <c r="N475" s="580">
        <v>0</v>
      </c>
      <c r="O475" s="580">
        <v>14</v>
      </c>
      <c r="P475" s="580">
        <v>94</v>
      </c>
      <c r="Q475" s="568">
        <f t="shared" si="21"/>
        <v>0</v>
      </c>
      <c r="R475" s="573">
        <v>41345</v>
      </c>
      <c r="S475" s="616" t="s">
        <v>1903</v>
      </c>
    </row>
    <row r="476" spans="1:19" ht="18">
      <c r="A476" s="880"/>
      <c r="B476" s="563" t="s">
        <v>63</v>
      </c>
      <c r="C476" s="870"/>
      <c r="D476" s="596"/>
      <c r="E476" s="597" t="s">
        <v>1906</v>
      </c>
      <c r="F476" s="598" t="s">
        <v>1907</v>
      </c>
      <c r="G476" s="596" t="s">
        <v>74</v>
      </c>
      <c r="H476" s="596"/>
      <c r="I476" s="609"/>
      <c r="J476" s="596"/>
      <c r="K476" s="596"/>
      <c r="L476" s="599"/>
      <c r="M476" s="599"/>
      <c r="N476" s="596"/>
      <c r="O476" s="596"/>
      <c r="P476" s="596"/>
      <c r="Q476" s="596">
        <f t="shared" si="21"/>
        <v>0</v>
      </c>
      <c r="R476" s="596"/>
      <c r="S476" s="596"/>
    </row>
    <row r="477" spans="1:19" ht="18">
      <c r="A477" s="880"/>
      <c r="B477" s="563" t="s">
        <v>63</v>
      </c>
      <c r="C477" s="725" t="s">
        <v>36</v>
      </c>
      <c r="D477" s="568" t="s">
        <v>37</v>
      </c>
      <c r="E477" s="584" t="s">
        <v>1680</v>
      </c>
      <c r="F477" s="846" t="s">
        <v>1908</v>
      </c>
      <c r="G477" s="851"/>
      <c r="H477" s="663" t="s">
        <v>1682</v>
      </c>
      <c r="I477" s="883" t="s">
        <v>1909</v>
      </c>
      <c r="J477" s="663">
        <v>5</v>
      </c>
      <c r="K477" s="663"/>
      <c r="L477" s="570">
        <v>5</v>
      </c>
      <c r="M477" s="570">
        <v>5</v>
      </c>
      <c r="N477" s="572">
        <v>0</v>
      </c>
      <c r="O477" s="732">
        <v>5</v>
      </c>
      <c r="P477" s="572">
        <v>0</v>
      </c>
      <c r="Q477" s="568">
        <f t="shared" si="21"/>
        <v>0</v>
      </c>
      <c r="R477" s="619" t="s">
        <v>1684</v>
      </c>
      <c r="S477" s="616"/>
    </row>
    <row r="478" spans="1:19" ht="18">
      <c r="A478" s="880"/>
      <c r="B478" s="563" t="s">
        <v>368</v>
      </c>
      <c r="C478" s="725" t="s">
        <v>36</v>
      </c>
      <c r="D478" s="568" t="s">
        <v>47</v>
      </c>
      <c r="E478" s="700" t="s">
        <v>1910</v>
      </c>
      <c r="F478" s="701" t="s">
        <v>1911</v>
      </c>
      <c r="G478" s="643"/>
      <c r="H478" s="644" t="s">
        <v>1912</v>
      </c>
      <c r="I478" s="577" t="s">
        <v>94</v>
      </c>
      <c r="J478" s="563">
        <v>1</v>
      </c>
      <c r="K478" s="563"/>
      <c r="L478" s="658">
        <v>1</v>
      </c>
      <c r="M478" s="658">
        <v>1</v>
      </c>
      <c r="N478" s="579">
        <v>1</v>
      </c>
      <c r="O478" s="579"/>
      <c r="P478" s="580">
        <v>0</v>
      </c>
      <c r="Q478" s="568">
        <f t="shared" si="21"/>
        <v>0</v>
      </c>
      <c r="R478" s="619"/>
      <c r="S478" s="616"/>
    </row>
    <row r="479" spans="1:19" ht="18">
      <c r="A479" s="880"/>
      <c r="B479" s="563" t="s">
        <v>42</v>
      </c>
      <c r="C479" s="725" t="s">
        <v>36</v>
      </c>
      <c r="D479" s="568" t="s">
        <v>37</v>
      </c>
      <c r="E479" s="660" t="s">
        <v>1913</v>
      </c>
      <c r="F479" s="643" t="s">
        <v>1914</v>
      </c>
      <c r="G479" s="643" t="s">
        <v>1915</v>
      </c>
      <c r="H479" s="644" t="s">
        <v>1916</v>
      </c>
      <c r="I479" s="662" t="s">
        <v>94</v>
      </c>
      <c r="J479" s="563">
        <v>1</v>
      </c>
      <c r="K479" s="563"/>
      <c r="L479" s="563">
        <v>1</v>
      </c>
      <c r="M479" s="563">
        <v>1</v>
      </c>
      <c r="N479" s="579">
        <v>1</v>
      </c>
      <c r="O479" s="579"/>
      <c r="P479" s="579"/>
      <c r="Q479" s="568">
        <f t="shared" si="21"/>
        <v>0</v>
      </c>
      <c r="R479" s="619"/>
      <c r="S479" s="616"/>
    </row>
    <row r="480" spans="1:19" ht="18">
      <c r="A480" s="880"/>
      <c r="B480" s="563" t="s">
        <v>42</v>
      </c>
      <c r="C480" s="725" t="s">
        <v>36</v>
      </c>
      <c r="D480" s="568" t="s">
        <v>47</v>
      </c>
      <c r="E480" s="660" t="s">
        <v>1917</v>
      </c>
      <c r="F480" s="711" t="s">
        <v>1918</v>
      </c>
      <c r="G480" s="643" t="s">
        <v>1919</v>
      </c>
      <c r="H480" s="644" t="s">
        <v>1916</v>
      </c>
      <c r="I480" s="662" t="s">
        <v>94</v>
      </c>
      <c r="J480" s="563">
        <v>1</v>
      </c>
      <c r="K480" s="563"/>
      <c r="L480" s="563">
        <v>1</v>
      </c>
      <c r="M480" s="563">
        <v>1</v>
      </c>
      <c r="N480" s="579">
        <v>1</v>
      </c>
      <c r="O480" s="579"/>
      <c r="P480" s="579"/>
      <c r="Q480" s="568">
        <f t="shared" si="21"/>
        <v>0</v>
      </c>
      <c r="R480" s="619"/>
      <c r="S480" s="616"/>
    </row>
    <row r="481" spans="1:19" ht="18">
      <c r="A481" s="880"/>
      <c r="B481" s="563" t="s">
        <v>42</v>
      </c>
      <c r="C481" s="725" t="s">
        <v>36</v>
      </c>
      <c r="D481" s="568" t="s">
        <v>37</v>
      </c>
      <c r="E481" s="660" t="s">
        <v>1920</v>
      </c>
      <c r="F481" s="577" t="s">
        <v>1867</v>
      </c>
      <c r="G481" s="577" t="s">
        <v>1921</v>
      </c>
      <c r="H481" s="644" t="s">
        <v>1922</v>
      </c>
      <c r="I481" s="873" t="s">
        <v>1870</v>
      </c>
      <c r="J481" s="563">
        <v>6</v>
      </c>
      <c r="K481" s="563"/>
      <c r="L481" s="563">
        <v>6</v>
      </c>
      <c r="M481" s="563">
        <v>6</v>
      </c>
      <c r="N481" s="579">
        <v>0</v>
      </c>
      <c r="O481" s="579">
        <v>6</v>
      </c>
      <c r="P481" s="579"/>
      <c r="Q481" s="568">
        <f t="shared" si="21"/>
        <v>0</v>
      </c>
      <c r="R481" s="573">
        <v>42299</v>
      </c>
      <c r="S481" s="616"/>
    </row>
    <row r="482" spans="1:19" ht="18">
      <c r="A482" s="880"/>
      <c r="B482" s="563" t="s">
        <v>42</v>
      </c>
      <c r="C482" s="725" t="s">
        <v>36</v>
      </c>
      <c r="D482" s="568" t="s">
        <v>47</v>
      </c>
      <c r="E482" s="581" t="s">
        <v>1923</v>
      </c>
      <c r="F482" s="577" t="s">
        <v>1924</v>
      </c>
      <c r="G482" s="613" t="s">
        <v>1925</v>
      </c>
      <c r="H482" s="568" t="s">
        <v>94</v>
      </c>
      <c r="I482" s="662" t="s">
        <v>94</v>
      </c>
      <c r="J482" s="563">
        <v>1</v>
      </c>
      <c r="K482" s="563"/>
      <c r="L482" s="563">
        <v>1</v>
      </c>
      <c r="M482" s="563">
        <v>1</v>
      </c>
      <c r="N482" s="579">
        <v>1</v>
      </c>
      <c r="O482" s="579"/>
      <c r="P482" s="579"/>
      <c r="Q482" s="568">
        <f t="shared" si="21"/>
        <v>0</v>
      </c>
      <c r="R482" s="619"/>
      <c r="S482" s="616"/>
    </row>
    <row r="483" spans="1:19" ht="18">
      <c r="A483" s="880" t="s">
        <v>1926</v>
      </c>
      <c r="B483" s="563" t="s">
        <v>96</v>
      </c>
      <c r="C483" s="725">
        <v>1</v>
      </c>
      <c r="D483" s="568" t="s">
        <v>37</v>
      </c>
      <c r="E483" s="614" t="s">
        <v>1927</v>
      </c>
      <c r="F483" s="568" t="s">
        <v>1928</v>
      </c>
      <c r="G483" s="568" t="s">
        <v>1929</v>
      </c>
      <c r="H483" s="568" t="s">
        <v>1930</v>
      </c>
      <c r="I483" s="873" t="s">
        <v>1931</v>
      </c>
      <c r="J483" s="568"/>
      <c r="K483" s="568">
        <v>143</v>
      </c>
      <c r="L483" s="568">
        <v>143</v>
      </c>
      <c r="M483" s="568">
        <v>143</v>
      </c>
      <c r="N483" s="579">
        <v>0</v>
      </c>
      <c r="O483" s="579">
        <v>143</v>
      </c>
      <c r="P483" s="579"/>
      <c r="Q483" s="568">
        <f t="shared" si="21"/>
        <v>0</v>
      </c>
      <c r="R483" s="619" t="s">
        <v>1932</v>
      </c>
      <c r="S483" s="616"/>
    </row>
    <row r="484" spans="1:19" ht="18">
      <c r="A484" s="880" t="s">
        <v>1933</v>
      </c>
      <c r="B484" s="563" t="s">
        <v>96</v>
      </c>
      <c r="C484" s="725">
        <v>1</v>
      </c>
      <c r="D484" s="568" t="s">
        <v>37</v>
      </c>
      <c r="E484" s="614" t="s">
        <v>1934</v>
      </c>
      <c r="F484" s="568" t="s">
        <v>1935</v>
      </c>
      <c r="G484" s="568"/>
      <c r="H484" s="885" t="s">
        <v>1936</v>
      </c>
      <c r="I484" s="644" t="s">
        <v>1937</v>
      </c>
      <c r="J484" s="568"/>
      <c r="K484" s="568">
        <v>85</v>
      </c>
      <c r="L484" s="568">
        <v>85</v>
      </c>
      <c r="M484" s="568">
        <v>85</v>
      </c>
      <c r="N484" s="579">
        <v>85</v>
      </c>
      <c r="O484" s="579"/>
      <c r="P484" s="579"/>
      <c r="Q484" s="568">
        <f t="shared" si="21"/>
        <v>0</v>
      </c>
      <c r="R484" s="619" t="s">
        <v>1938</v>
      </c>
      <c r="S484" s="616"/>
    </row>
    <row r="485" spans="1:19" ht="18">
      <c r="A485" s="880"/>
      <c r="B485" s="563" t="s">
        <v>42</v>
      </c>
      <c r="C485" s="725" t="s">
        <v>36</v>
      </c>
      <c r="D485" s="568" t="s">
        <v>37</v>
      </c>
      <c r="E485" s="581" t="s">
        <v>1939</v>
      </c>
      <c r="F485" s="563" t="s">
        <v>1940</v>
      </c>
      <c r="G485" s="563" t="s">
        <v>1925</v>
      </c>
      <c r="H485" s="563" t="s">
        <v>1941</v>
      </c>
      <c r="I485" s="662" t="s">
        <v>94</v>
      </c>
      <c r="J485" s="568">
        <v>1</v>
      </c>
      <c r="K485" s="568"/>
      <c r="L485" s="568">
        <v>1</v>
      </c>
      <c r="M485" s="568">
        <v>1</v>
      </c>
      <c r="N485" s="579">
        <v>1</v>
      </c>
      <c r="O485" s="579"/>
      <c r="P485" s="579"/>
      <c r="Q485" s="568">
        <f t="shared" si="21"/>
        <v>0</v>
      </c>
      <c r="R485" s="619"/>
      <c r="S485" s="616"/>
    </row>
    <row r="486" spans="1:19" ht="18">
      <c r="A486" s="880" t="s">
        <v>1942</v>
      </c>
      <c r="B486" s="563" t="s">
        <v>96</v>
      </c>
      <c r="C486" s="725">
        <v>1</v>
      </c>
      <c r="D486" s="568" t="s">
        <v>352</v>
      </c>
      <c r="E486" s="614" t="s">
        <v>1943</v>
      </c>
      <c r="F486" s="601" t="s">
        <v>1944</v>
      </c>
      <c r="G486" s="637"/>
      <c r="H486" s="568" t="s">
        <v>1945</v>
      </c>
      <c r="I486" s="662" t="s">
        <v>94</v>
      </c>
      <c r="J486" s="568">
        <f>520*0.6</f>
        <v>312.00000000000006</v>
      </c>
      <c r="K486" s="568">
        <f>520*0.4</f>
        <v>208</v>
      </c>
      <c r="L486" s="568">
        <v>520</v>
      </c>
      <c r="M486" s="568">
        <v>520</v>
      </c>
      <c r="N486" s="579">
        <v>520</v>
      </c>
      <c r="O486" s="579"/>
      <c r="P486" s="579"/>
      <c r="Q486" s="568">
        <f t="shared" si="21"/>
        <v>0</v>
      </c>
      <c r="R486" s="619"/>
      <c r="S486" s="616"/>
    </row>
    <row r="487" spans="1:19" ht="18">
      <c r="A487" s="880"/>
      <c r="B487" s="736" t="s">
        <v>63</v>
      </c>
      <c r="C487" s="881"/>
      <c r="D487" s="741"/>
      <c r="E487" s="886" t="s">
        <v>1946</v>
      </c>
      <c r="F487" s="638" t="s">
        <v>1947</v>
      </c>
      <c r="G487" s="638"/>
      <c r="H487" s="563"/>
      <c r="I487" s="644" t="s">
        <v>1948</v>
      </c>
      <c r="J487" s="563"/>
      <c r="K487" s="563"/>
      <c r="L487" s="563"/>
      <c r="M487" s="563"/>
      <c r="N487" s="579"/>
      <c r="O487" s="579"/>
      <c r="P487" s="579"/>
      <c r="Q487" s="568">
        <f t="shared" si="21"/>
        <v>0</v>
      </c>
      <c r="R487" s="573">
        <v>39216</v>
      </c>
      <c r="S487" s="574">
        <v>39455</v>
      </c>
    </row>
    <row r="488" spans="1:19" ht="18">
      <c r="A488" s="880"/>
      <c r="B488" s="736" t="s">
        <v>63</v>
      </c>
      <c r="C488" s="887" t="s">
        <v>36</v>
      </c>
      <c r="D488" s="568" t="s">
        <v>37</v>
      </c>
      <c r="E488" s="835" t="s">
        <v>1949</v>
      </c>
      <c r="F488" s="888" t="s">
        <v>1950</v>
      </c>
      <c r="G488" s="643"/>
      <c r="H488" s="644"/>
      <c r="I488" s="644" t="s">
        <v>1951</v>
      </c>
      <c r="J488" s="563">
        <v>16</v>
      </c>
      <c r="K488" s="563"/>
      <c r="L488" s="578">
        <v>16</v>
      </c>
      <c r="M488" s="578">
        <v>16</v>
      </c>
      <c r="N488" s="579">
        <v>0</v>
      </c>
      <c r="O488" s="580">
        <v>16</v>
      </c>
      <c r="P488" s="580">
        <v>0</v>
      </c>
      <c r="Q488" s="568">
        <f t="shared" si="21"/>
        <v>0</v>
      </c>
      <c r="R488" s="573">
        <v>42209</v>
      </c>
      <c r="S488" s="616"/>
    </row>
    <row r="489" spans="1:19" ht="18">
      <c r="A489" s="880"/>
      <c r="B489" s="736" t="s">
        <v>63</v>
      </c>
      <c r="C489" s="725" t="s">
        <v>36</v>
      </c>
      <c r="D489" s="568" t="s">
        <v>37</v>
      </c>
      <c r="E489" s="835" t="s">
        <v>1952</v>
      </c>
      <c r="F489" s="888" t="s">
        <v>1953</v>
      </c>
      <c r="G489" s="643"/>
      <c r="H489" s="644"/>
      <c r="I489" s="644" t="s">
        <v>1954</v>
      </c>
      <c r="J489" s="563">
        <v>9</v>
      </c>
      <c r="K489" s="563"/>
      <c r="L489" s="578">
        <v>9</v>
      </c>
      <c r="M489" s="578">
        <v>9</v>
      </c>
      <c r="N489" s="579">
        <v>0</v>
      </c>
      <c r="O489" s="580">
        <v>0</v>
      </c>
      <c r="P489" s="580">
        <v>9</v>
      </c>
      <c r="Q489" s="568">
        <f t="shared" si="21"/>
        <v>0</v>
      </c>
      <c r="R489" s="889">
        <v>40672</v>
      </c>
      <c r="S489" s="784">
        <v>40819</v>
      </c>
    </row>
    <row r="490" spans="1:19" ht="18">
      <c r="A490" s="880"/>
      <c r="B490" s="736" t="s">
        <v>63</v>
      </c>
      <c r="C490" s="887" t="s">
        <v>36</v>
      </c>
      <c r="D490" s="568" t="s">
        <v>352</v>
      </c>
      <c r="E490" s="890" t="s">
        <v>1955</v>
      </c>
      <c r="F490" s="671" t="s">
        <v>1956</v>
      </c>
      <c r="G490" s="643"/>
      <c r="H490" s="644"/>
      <c r="I490" s="577" t="s">
        <v>1957</v>
      </c>
      <c r="J490" s="563">
        <v>1</v>
      </c>
      <c r="K490" s="563"/>
      <c r="L490" s="578">
        <v>1</v>
      </c>
      <c r="M490" s="578">
        <v>1</v>
      </c>
      <c r="N490" s="579">
        <v>0</v>
      </c>
      <c r="O490" s="580">
        <v>1</v>
      </c>
      <c r="P490" s="580"/>
      <c r="Q490" s="568">
        <f t="shared" si="21"/>
        <v>0</v>
      </c>
      <c r="R490" s="573">
        <v>40064</v>
      </c>
      <c r="S490" s="616" t="s">
        <v>1958</v>
      </c>
    </row>
    <row r="491" spans="1:19" ht="18">
      <c r="A491" s="880"/>
      <c r="B491" s="736" t="s">
        <v>63</v>
      </c>
      <c r="C491" s="725" t="s">
        <v>36</v>
      </c>
      <c r="D491" s="568" t="s">
        <v>37</v>
      </c>
      <c r="E491" s="891" t="s">
        <v>1959</v>
      </c>
      <c r="F491" s="892" t="s">
        <v>1960</v>
      </c>
      <c r="G491" s="643" t="s">
        <v>1961</v>
      </c>
      <c r="H491" s="644" t="s">
        <v>1962</v>
      </c>
      <c r="I491" s="644"/>
      <c r="J491" s="882"/>
      <c r="K491" s="563">
        <v>33</v>
      </c>
      <c r="L491" s="578">
        <v>33</v>
      </c>
      <c r="M491" s="578">
        <v>33</v>
      </c>
      <c r="N491" s="580">
        <v>0</v>
      </c>
      <c r="O491" s="579">
        <v>0</v>
      </c>
      <c r="P491" s="580">
        <v>33</v>
      </c>
      <c r="Q491" s="568">
        <f t="shared" si="21"/>
        <v>0</v>
      </c>
      <c r="R491" s="619" t="s">
        <v>1963</v>
      </c>
      <c r="S491" s="616"/>
    </row>
    <row r="492" spans="1:19" ht="18">
      <c r="A492" s="880"/>
      <c r="B492" s="736" t="s">
        <v>63</v>
      </c>
      <c r="C492" s="725" t="s">
        <v>36</v>
      </c>
      <c r="D492" s="568" t="s">
        <v>37</v>
      </c>
      <c r="E492" s="893" t="s">
        <v>1959</v>
      </c>
      <c r="F492" s="888" t="s">
        <v>1964</v>
      </c>
      <c r="G492" s="577" t="s">
        <v>1965</v>
      </c>
      <c r="H492" s="644" t="s">
        <v>1966</v>
      </c>
      <c r="I492" s="577" t="s">
        <v>1967</v>
      </c>
      <c r="J492" s="882">
        <v>176</v>
      </c>
      <c r="K492" s="563"/>
      <c r="L492" s="578">
        <v>176</v>
      </c>
      <c r="M492" s="578">
        <v>176</v>
      </c>
      <c r="N492" s="580">
        <v>0</v>
      </c>
      <c r="O492" s="579">
        <v>172</v>
      </c>
      <c r="P492" s="580">
        <v>4</v>
      </c>
      <c r="Q492" s="568">
        <f t="shared" si="21"/>
        <v>0</v>
      </c>
      <c r="R492" s="619" t="s">
        <v>1968</v>
      </c>
      <c r="S492" s="616"/>
    </row>
    <row r="493" spans="1:19" ht="18">
      <c r="A493" s="880"/>
      <c r="B493" s="736" t="s">
        <v>63</v>
      </c>
      <c r="C493" s="725" t="s">
        <v>36</v>
      </c>
      <c r="D493" s="568" t="s">
        <v>352</v>
      </c>
      <c r="E493" s="893" t="s">
        <v>1969</v>
      </c>
      <c r="F493" s="888" t="s">
        <v>1970</v>
      </c>
      <c r="G493" s="894" t="s">
        <v>1971</v>
      </c>
      <c r="H493" s="662" t="s">
        <v>1972</v>
      </c>
      <c r="I493" s="644" t="s">
        <v>1973</v>
      </c>
      <c r="J493" s="563">
        <v>3</v>
      </c>
      <c r="K493" s="563"/>
      <c r="L493" s="578">
        <v>3</v>
      </c>
      <c r="M493" s="578">
        <v>3</v>
      </c>
      <c r="N493" s="580">
        <v>0</v>
      </c>
      <c r="O493" s="579">
        <v>0</v>
      </c>
      <c r="P493" s="580">
        <v>3</v>
      </c>
      <c r="Q493" s="568">
        <f t="shared" si="21"/>
        <v>0</v>
      </c>
      <c r="R493" s="573">
        <v>39422</v>
      </c>
      <c r="S493" s="574">
        <v>42032</v>
      </c>
    </row>
    <row r="494" spans="1:19" ht="19.5" customHeight="1">
      <c r="A494" s="880"/>
      <c r="B494" s="736" t="s">
        <v>63</v>
      </c>
      <c r="C494" s="725" t="s">
        <v>36</v>
      </c>
      <c r="D494" s="568" t="s">
        <v>37</v>
      </c>
      <c r="E494" s="895" t="s">
        <v>1974</v>
      </c>
      <c r="F494" s="896" t="s">
        <v>1975</v>
      </c>
      <c r="G494" s="897"/>
      <c r="H494" s="898" t="s">
        <v>1976</v>
      </c>
      <c r="I494" s="899" t="s">
        <v>1977</v>
      </c>
      <c r="J494" s="663">
        <f>5+83</f>
        <v>88</v>
      </c>
      <c r="K494" s="663"/>
      <c r="L494" s="663">
        <f>5+83</f>
        <v>88</v>
      </c>
      <c r="M494" s="570">
        <v>88</v>
      </c>
      <c r="N494" s="732">
        <v>0</v>
      </c>
      <c r="O494" s="900">
        <v>13</v>
      </c>
      <c r="P494" s="900">
        <v>75</v>
      </c>
      <c r="Q494" s="568">
        <f t="shared" si="21"/>
        <v>0</v>
      </c>
      <c r="R494" s="573">
        <v>40364</v>
      </c>
      <c r="S494" s="901" t="s">
        <v>1978</v>
      </c>
    </row>
    <row r="495" spans="1:19" ht="18">
      <c r="A495" s="880"/>
      <c r="B495" s="736" t="s">
        <v>63</v>
      </c>
      <c r="C495" s="725" t="s">
        <v>36</v>
      </c>
      <c r="D495" s="568" t="s">
        <v>37</v>
      </c>
      <c r="E495" s="902" t="s">
        <v>1979</v>
      </c>
      <c r="F495" s="903" t="s">
        <v>1980</v>
      </c>
      <c r="G495" s="801" t="s">
        <v>1981</v>
      </c>
      <c r="H495" s="798" t="s">
        <v>1982</v>
      </c>
      <c r="I495" s="793" t="s">
        <v>1983</v>
      </c>
      <c r="J495" s="588"/>
      <c r="K495" s="588"/>
      <c r="L495" s="591"/>
      <c r="M495" s="591"/>
      <c r="N495" s="592"/>
      <c r="O495" s="592"/>
      <c r="P495" s="592"/>
      <c r="Q495" s="588"/>
      <c r="R495" s="593"/>
      <c r="S495" s="594"/>
    </row>
    <row r="496" spans="1:19" ht="18">
      <c r="A496" s="880"/>
      <c r="B496" s="736" t="s">
        <v>63</v>
      </c>
      <c r="C496" s="725" t="s">
        <v>36</v>
      </c>
      <c r="D496" s="568" t="s">
        <v>37</v>
      </c>
      <c r="E496" s="584" t="s">
        <v>1984</v>
      </c>
      <c r="F496" s="673" t="s">
        <v>1985</v>
      </c>
      <c r="G496" s="613"/>
      <c r="H496" s="739" t="s">
        <v>1986</v>
      </c>
      <c r="I496" s="662" t="s">
        <v>1987</v>
      </c>
      <c r="J496" s="563">
        <v>1</v>
      </c>
      <c r="K496" s="563"/>
      <c r="L496" s="578">
        <v>1</v>
      </c>
      <c r="M496" s="578">
        <v>1</v>
      </c>
      <c r="N496" s="579">
        <v>0</v>
      </c>
      <c r="O496" s="579">
        <v>0</v>
      </c>
      <c r="P496" s="579">
        <v>1</v>
      </c>
      <c r="Q496" s="568">
        <f t="shared" ref="Q496:Q508" si="22">+M496-N496-O496-P496</f>
        <v>0</v>
      </c>
      <c r="R496" s="573">
        <v>41002</v>
      </c>
      <c r="S496" s="574">
        <v>42101</v>
      </c>
    </row>
    <row r="497" spans="1:19" ht="18">
      <c r="A497" s="880"/>
      <c r="B497" s="736" t="s">
        <v>623</v>
      </c>
      <c r="C497" s="725" t="s">
        <v>36</v>
      </c>
      <c r="D497" s="568" t="s">
        <v>37</v>
      </c>
      <c r="E497" s="584" t="s">
        <v>1988</v>
      </c>
      <c r="F497" s="577" t="s">
        <v>1989</v>
      </c>
      <c r="G497" s="563" t="s">
        <v>1990</v>
      </c>
      <c r="H497" s="568" t="s">
        <v>1991</v>
      </c>
      <c r="I497" s="585" t="s">
        <v>1992</v>
      </c>
      <c r="J497" s="568">
        <v>1</v>
      </c>
      <c r="K497" s="563"/>
      <c r="L497" s="563">
        <v>1</v>
      </c>
      <c r="M497" s="563">
        <v>1</v>
      </c>
      <c r="N497" s="580">
        <v>0</v>
      </c>
      <c r="O497" s="580">
        <v>0</v>
      </c>
      <c r="P497" s="580">
        <v>1</v>
      </c>
      <c r="Q497" s="568">
        <f t="shared" si="22"/>
        <v>0</v>
      </c>
      <c r="R497" s="573">
        <v>40632</v>
      </c>
      <c r="S497" s="574">
        <v>41009</v>
      </c>
    </row>
    <row r="498" spans="1:19" ht="18">
      <c r="A498" s="880"/>
      <c r="B498" s="736" t="s">
        <v>63</v>
      </c>
      <c r="C498" s="725" t="s">
        <v>36</v>
      </c>
      <c r="D498" s="568" t="s">
        <v>37</v>
      </c>
      <c r="E498" s="584" t="s">
        <v>1993</v>
      </c>
      <c r="F498" s="576" t="s">
        <v>1994</v>
      </c>
      <c r="G498" s="563" t="s">
        <v>1995</v>
      </c>
      <c r="H498" s="563" t="s">
        <v>1996</v>
      </c>
      <c r="I498" s="585" t="s">
        <v>1997</v>
      </c>
      <c r="J498" s="563">
        <v>1</v>
      </c>
      <c r="K498" s="563"/>
      <c r="L498" s="578">
        <v>1</v>
      </c>
      <c r="M498" s="578">
        <v>1</v>
      </c>
      <c r="N498" s="579">
        <v>0</v>
      </c>
      <c r="O498" s="579">
        <v>1</v>
      </c>
      <c r="P498" s="580">
        <v>0</v>
      </c>
      <c r="Q498" s="568">
        <f t="shared" si="22"/>
        <v>0</v>
      </c>
      <c r="R498" s="573">
        <v>42467</v>
      </c>
      <c r="S498" s="616"/>
    </row>
    <row r="499" spans="1:19" ht="18">
      <c r="A499" s="880"/>
      <c r="B499" s="736" t="s">
        <v>63</v>
      </c>
      <c r="C499" s="725" t="s">
        <v>36</v>
      </c>
      <c r="D499" s="568" t="s">
        <v>37</v>
      </c>
      <c r="E499" s="581" t="s">
        <v>1998</v>
      </c>
      <c r="F499" s="576" t="s">
        <v>1999</v>
      </c>
      <c r="G499" s="563"/>
      <c r="H499" s="563" t="s">
        <v>2000</v>
      </c>
      <c r="I499" s="644" t="s">
        <v>2001</v>
      </c>
      <c r="J499" s="563">
        <v>2</v>
      </c>
      <c r="K499" s="563"/>
      <c r="L499" s="578">
        <v>2</v>
      </c>
      <c r="M499" s="578">
        <v>2</v>
      </c>
      <c r="N499" s="579">
        <v>0</v>
      </c>
      <c r="O499" s="579">
        <v>0</v>
      </c>
      <c r="P499" s="580">
        <v>2</v>
      </c>
      <c r="Q499" s="568">
        <f t="shared" si="22"/>
        <v>0</v>
      </c>
      <c r="R499" s="573">
        <v>41645</v>
      </c>
      <c r="S499" s="616" t="s">
        <v>2002</v>
      </c>
    </row>
    <row r="500" spans="1:19" ht="18">
      <c r="A500" s="880"/>
      <c r="B500" s="736" t="s">
        <v>63</v>
      </c>
      <c r="C500" s="725" t="s">
        <v>36</v>
      </c>
      <c r="D500" s="568" t="s">
        <v>37</v>
      </c>
      <c r="E500" s="584" t="s">
        <v>2003</v>
      </c>
      <c r="F500" s="671" t="s">
        <v>2004</v>
      </c>
      <c r="G500" s="577" t="s">
        <v>2005</v>
      </c>
      <c r="H500" s="638"/>
      <c r="I500" s="874" t="s">
        <v>2006</v>
      </c>
      <c r="J500" s="563">
        <v>9</v>
      </c>
      <c r="K500" s="563"/>
      <c r="L500" s="578">
        <v>9</v>
      </c>
      <c r="M500" s="578">
        <v>9</v>
      </c>
      <c r="N500" s="579">
        <v>0</v>
      </c>
      <c r="O500" s="580">
        <v>0</v>
      </c>
      <c r="P500" s="580">
        <v>9</v>
      </c>
      <c r="Q500" s="568">
        <f t="shared" si="22"/>
        <v>0</v>
      </c>
      <c r="R500" s="573">
        <v>42179</v>
      </c>
      <c r="S500" s="574">
        <v>42636</v>
      </c>
    </row>
    <row r="501" spans="1:19" ht="18">
      <c r="A501" s="880"/>
      <c r="B501" s="736" t="s">
        <v>63</v>
      </c>
      <c r="C501" s="725" t="s">
        <v>36</v>
      </c>
      <c r="D501" s="568" t="s">
        <v>37</v>
      </c>
      <c r="E501" s="835" t="s">
        <v>2007</v>
      </c>
      <c r="F501" s="888" t="s">
        <v>2008</v>
      </c>
      <c r="G501" s="643"/>
      <c r="H501" s="643" t="s">
        <v>793</v>
      </c>
      <c r="I501" s="874" t="s">
        <v>2009</v>
      </c>
      <c r="J501" s="563">
        <v>3</v>
      </c>
      <c r="K501" s="563"/>
      <c r="L501" s="578">
        <v>3</v>
      </c>
      <c r="M501" s="578">
        <v>3</v>
      </c>
      <c r="N501" s="580">
        <v>0</v>
      </c>
      <c r="O501" s="580">
        <v>0</v>
      </c>
      <c r="P501" s="580">
        <v>3</v>
      </c>
      <c r="Q501" s="568">
        <f t="shared" si="22"/>
        <v>0</v>
      </c>
      <c r="R501" s="573">
        <v>41226</v>
      </c>
      <c r="S501" s="574">
        <v>41935</v>
      </c>
    </row>
    <row r="502" spans="1:19" ht="17.25" customHeight="1">
      <c r="A502" s="880"/>
      <c r="B502" s="736" t="s">
        <v>63</v>
      </c>
      <c r="C502" s="725" t="s">
        <v>36</v>
      </c>
      <c r="D502" s="568" t="s">
        <v>37</v>
      </c>
      <c r="E502" s="835" t="s">
        <v>2010</v>
      </c>
      <c r="F502" s="877" t="s">
        <v>2011</v>
      </c>
      <c r="G502" s="877"/>
      <c r="H502" s="897" t="s">
        <v>2012</v>
      </c>
      <c r="I502" s="850" t="s">
        <v>2013</v>
      </c>
      <c r="J502" s="904">
        <v>1</v>
      </c>
      <c r="K502" s="583"/>
      <c r="L502" s="570">
        <v>1</v>
      </c>
      <c r="M502" s="570">
        <v>1</v>
      </c>
      <c r="N502" s="572">
        <v>0</v>
      </c>
      <c r="O502" s="572">
        <v>1</v>
      </c>
      <c r="P502" s="572">
        <v>0</v>
      </c>
      <c r="Q502" s="568">
        <f t="shared" si="22"/>
        <v>0</v>
      </c>
      <c r="R502" s="573">
        <v>41626</v>
      </c>
      <c r="S502" s="616" t="s">
        <v>2014</v>
      </c>
    </row>
    <row r="503" spans="1:19" ht="18">
      <c r="A503" s="880"/>
      <c r="B503" s="736" t="s">
        <v>623</v>
      </c>
      <c r="C503" s="725" t="s">
        <v>36</v>
      </c>
      <c r="D503" s="568" t="s">
        <v>37</v>
      </c>
      <c r="E503" s="891" t="s">
        <v>2015</v>
      </c>
      <c r="F503" s="905" t="s">
        <v>2016</v>
      </c>
      <c r="G503" s="905" t="s">
        <v>2017</v>
      </c>
      <c r="H503" s="643" t="s">
        <v>2018</v>
      </c>
      <c r="I503" s="906" t="s">
        <v>2019</v>
      </c>
      <c r="J503" s="644">
        <v>1</v>
      </c>
      <c r="K503" s="563"/>
      <c r="L503" s="578">
        <v>1</v>
      </c>
      <c r="M503" s="578">
        <v>1</v>
      </c>
      <c r="N503" s="580">
        <v>0</v>
      </c>
      <c r="O503" s="580">
        <v>0</v>
      </c>
      <c r="P503" s="580">
        <v>1</v>
      </c>
      <c r="Q503" s="568">
        <f t="shared" si="22"/>
        <v>0</v>
      </c>
      <c r="R503" s="573">
        <v>40862</v>
      </c>
      <c r="S503" s="574">
        <v>41046</v>
      </c>
    </row>
    <row r="504" spans="1:19" ht="17.25" customHeight="1">
      <c r="A504" s="880"/>
      <c r="B504" s="736" t="s">
        <v>63</v>
      </c>
      <c r="C504" s="725" t="s">
        <v>36</v>
      </c>
      <c r="D504" s="705" t="s">
        <v>37</v>
      </c>
      <c r="E504" s="893" t="s">
        <v>2020</v>
      </c>
      <c r="F504" s="877" t="s">
        <v>2021</v>
      </c>
      <c r="G504" s="877" t="s">
        <v>2022</v>
      </c>
      <c r="H504" s="907" t="s">
        <v>2023</v>
      </c>
      <c r="I504" s="577" t="s">
        <v>2024</v>
      </c>
      <c r="J504" s="878">
        <v>17</v>
      </c>
      <c r="K504" s="571"/>
      <c r="L504" s="570">
        <v>17</v>
      </c>
      <c r="M504" s="570">
        <v>17</v>
      </c>
      <c r="N504" s="572">
        <v>0</v>
      </c>
      <c r="O504" s="572">
        <v>16</v>
      </c>
      <c r="P504" s="572">
        <v>1</v>
      </c>
      <c r="Q504" s="568">
        <f t="shared" si="22"/>
        <v>0</v>
      </c>
      <c r="R504" s="774" t="s">
        <v>2025</v>
      </c>
      <c r="S504" s="616" t="s">
        <v>2026</v>
      </c>
    </row>
    <row r="505" spans="1:19" ht="17.25" customHeight="1">
      <c r="A505" s="880"/>
      <c r="B505" s="736" t="s">
        <v>623</v>
      </c>
      <c r="C505" s="725" t="s">
        <v>36</v>
      </c>
      <c r="D505" s="705" t="s">
        <v>37</v>
      </c>
      <c r="E505" s="893" t="s">
        <v>2027</v>
      </c>
      <c r="F505" s="643" t="s">
        <v>2028</v>
      </c>
      <c r="G505" s="643" t="s">
        <v>2029</v>
      </c>
      <c r="H505" s="907" t="s">
        <v>830</v>
      </c>
      <c r="I505" s="680" t="s">
        <v>2030</v>
      </c>
      <c r="J505" s="878">
        <v>3</v>
      </c>
      <c r="K505" s="571"/>
      <c r="L505" s="570">
        <v>3</v>
      </c>
      <c r="M505" s="570">
        <v>3</v>
      </c>
      <c r="N505" s="572">
        <v>0</v>
      </c>
      <c r="O505" s="572">
        <v>0</v>
      </c>
      <c r="P505" s="572">
        <v>3</v>
      </c>
      <c r="Q505" s="568">
        <f t="shared" si="22"/>
        <v>0</v>
      </c>
      <c r="R505" s="774">
        <v>40806</v>
      </c>
      <c r="S505" s="908">
        <v>41299</v>
      </c>
    </row>
    <row r="506" spans="1:19" ht="18">
      <c r="A506" s="909"/>
      <c r="B506" s="822" t="s">
        <v>252</v>
      </c>
      <c r="C506" s="864" t="s">
        <v>36</v>
      </c>
      <c r="D506" s="650" t="s">
        <v>37</v>
      </c>
      <c r="E506" s="910" t="s">
        <v>2031</v>
      </c>
      <c r="F506" s="911" t="s">
        <v>2032</v>
      </c>
      <c r="G506" s="896"/>
      <c r="H506" s="912" t="s">
        <v>2033</v>
      </c>
      <c r="I506" s="913" t="s">
        <v>94</v>
      </c>
      <c r="J506" s="914">
        <v>18</v>
      </c>
      <c r="K506" s="915"/>
      <c r="L506" s="916">
        <v>18</v>
      </c>
      <c r="M506" s="916">
        <v>18</v>
      </c>
      <c r="N506" s="917">
        <v>18</v>
      </c>
      <c r="O506" s="917">
        <v>0</v>
      </c>
      <c r="P506" s="917">
        <v>0</v>
      </c>
      <c r="Q506" s="650">
        <f t="shared" si="22"/>
        <v>0</v>
      </c>
      <c r="R506" s="678"/>
      <c r="S506" s="659"/>
    </row>
    <row r="507" spans="1:19" ht="18">
      <c r="A507" s="880"/>
      <c r="B507" s="736" t="s">
        <v>63</v>
      </c>
      <c r="C507" s="725" t="s">
        <v>36</v>
      </c>
      <c r="D507" s="568" t="s">
        <v>37</v>
      </c>
      <c r="E507" s="584" t="s">
        <v>2034</v>
      </c>
      <c r="F507" s="918" t="s">
        <v>2035</v>
      </c>
      <c r="G507" s="724" t="s">
        <v>2036</v>
      </c>
      <c r="H507" s="919" t="s">
        <v>93</v>
      </c>
      <c r="I507" s="711" t="s">
        <v>2037</v>
      </c>
      <c r="J507" s="904">
        <v>4</v>
      </c>
      <c r="K507" s="583"/>
      <c r="L507" s="570">
        <v>4</v>
      </c>
      <c r="M507" s="570">
        <v>4</v>
      </c>
      <c r="N507" s="572">
        <v>0</v>
      </c>
      <c r="O507" s="572">
        <v>0</v>
      </c>
      <c r="P507" s="572">
        <v>4</v>
      </c>
      <c r="Q507" s="650">
        <f t="shared" si="22"/>
        <v>0</v>
      </c>
      <c r="R507" s="573">
        <v>40387</v>
      </c>
      <c r="S507" s="616" t="s">
        <v>2038</v>
      </c>
    </row>
    <row r="508" spans="1:19" ht="18">
      <c r="A508" s="880"/>
      <c r="B508" s="736" t="s">
        <v>1232</v>
      </c>
      <c r="C508" s="725" t="s">
        <v>36</v>
      </c>
      <c r="D508" s="568" t="s">
        <v>37</v>
      </c>
      <c r="E508" s="835" t="s">
        <v>2039</v>
      </c>
      <c r="F508" s="643" t="s">
        <v>2040</v>
      </c>
      <c r="G508" s="643" t="s">
        <v>2041</v>
      </c>
      <c r="H508" s="920" t="s">
        <v>2042</v>
      </c>
      <c r="I508" s="921" t="s">
        <v>2043</v>
      </c>
      <c r="J508" s="904">
        <v>8</v>
      </c>
      <c r="K508" s="583"/>
      <c r="L508" s="570">
        <v>8</v>
      </c>
      <c r="M508" s="570">
        <v>8</v>
      </c>
      <c r="N508" s="572"/>
      <c r="O508" s="572"/>
      <c r="P508" s="572">
        <v>8</v>
      </c>
      <c r="Q508" s="650">
        <f t="shared" si="22"/>
        <v>0</v>
      </c>
      <c r="R508" s="573">
        <v>41183</v>
      </c>
      <c r="S508" s="616" t="s">
        <v>2044</v>
      </c>
    </row>
    <row r="509" spans="1:19" ht="18">
      <c r="A509" s="880"/>
      <c r="B509" s="736" t="s">
        <v>63</v>
      </c>
      <c r="C509" s="870"/>
      <c r="D509" s="596"/>
      <c r="E509" s="607" t="s">
        <v>2045</v>
      </c>
      <c r="F509" s="842" t="s">
        <v>2046</v>
      </c>
      <c r="G509" s="786" t="s">
        <v>74</v>
      </c>
      <c r="H509" s="694"/>
      <c r="I509" s="786" t="s">
        <v>2047</v>
      </c>
      <c r="J509" s="609"/>
      <c r="K509" s="596"/>
      <c r="L509" s="599"/>
      <c r="M509" s="599"/>
      <c r="N509" s="599"/>
      <c r="O509" s="599"/>
      <c r="P509" s="599"/>
      <c r="Q509" s="596">
        <f t="shared" ref="Q509:Q540" si="23">+M509-N509-O509-P509</f>
        <v>0</v>
      </c>
      <c r="R509" s="611">
        <v>41190</v>
      </c>
      <c r="S509" s="596"/>
    </row>
    <row r="510" spans="1:19" ht="18">
      <c r="A510" s="880"/>
      <c r="B510" s="736" t="s">
        <v>63</v>
      </c>
      <c r="C510" s="725" t="s">
        <v>36</v>
      </c>
      <c r="D510" s="568" t="s">
        <v>37</v>
      </c>
      <c r="E510" s="835" t="s">
        <v>2048</v>
      </c>
      <c r="F510" s="888" t="s">
        <v>2049</v>
      </c>
      <c r="G510" s="888" t="s">
        <v>2050</v>
      </c>
      <c r="H510" s="888" t="s">
        <v>2051</v>
      </c>
      <c r="I510" s="577" t="s">
        <v>94</v>
      </c>
      <c r="J510" s="644">
        <v>2</v>
      </c>
      <c r="K510" s="563"/>
      <c r="L510" s="578">
        <v>3</v>
      </c>
      <c r="M510" s="578">
        <v>2</v>
      </c>
      <c r="N510" s="580">
        <v>2</v>
      </c>
      <c r="O510" s="580">
        <v>0</v>
      </c>
      <c r="P510" s="580">
        <v>0</v>
      </c>
      <c r="Q510" s="568">
        <f t="shared" si="23"/>
        <v>0</v>
      </c>
      <c r="R510" s="619"/>
      <c r="S510" s="616"/>
    </row>
    <row r="511" spans="1:19" ht="18">
      <c r="A511" s="880"/>
      <c r="B511" s="736" t="s">
        <v>63</v>
      </c>
      <c r="C511" s="725" t="s">
        <v>36</v>
      </c>
      <c r="D511" s="568" t="s">
        <v>37</v>
      </c>
      <c r="E511" s="835" t="s">
        <v>2052</v>
      </c>
      <c r="F511" s="888" t="s">
        <v>2053</v>
      </c>
      <c r="G511" s="888" t="s">
        <v>2054</v>
      </c>
      <c r="H511" s="888" t="s">
        <v>2055</v>
      </c>
      <c r="I511" s="644" t="s">
        <v>912</v>
      </c>
      <c r="J511" s="644">
        <v>2</v>
      </c>
      <c r="K511" s="563"/>
      <c r="L511" s="578">
        <v>3</v>
      </c>
      <c r="M511" s="578">
        <v>2</v>
      </c>
      <c r="N511" s="580">
        <v>2</v>
      </c>
      <c r="O511" s="580">
        <v>0</v>
      </c>
      <c r="P511" s="580">
        <v>0</v>
      </c>
      <c r="Q511" s="568">
        <f t="shared" si="23"/>
        <v>0</v>
      </c>
      <c r="R511" s="619"/>
      <c r="S511" s="616"/>
    </row>
    <row r="512" spans="1:19" ht="18">
      <c r="A512" s="880"/>
      <c r="B512" s="736" t="s">
        <v>2056</v>
      </c>
      <c r="C512" s="725" t="s">
        <v>1070</v>
      </c>
      <c r="D512" s="568" t="s">
        <v>37</v>
      </c>
      <c r="E512" s="581" t="s">
        <v>2057</v>
      </c>
      <c r="F512" s="673" t="s">
        <v>2058</v>
      </c>
      <c r="G512" s="673"/>
      <c r="H512" s="673" t="s">
        <v>2059</v>
      </c>
      <c r="I512" s="868" t="s">
        <v>2060</v>
      </c>
      <c r="J512" s="882"/>
      <c r="K512" s="563">
        <v>84</v>
      </c>
      <c r="L512" s="578">
        <v>84</v>
      </c>
      <c r="M512" s="578">
        <v>84</v>
      </c>
      <c r="N512" s="580">
        <v>0</v>
      </c>
      <c r="O512" s="580">
        <v>46</v>
      </c>
      <c r="P512" s="922">
        <v>38</v>
      </c>
      <c r="Q512" s="923">
        <f t="shared" si="23"/>
        <v>0</v>
      </c>
      <c r="R512" s="573">
        <v>41919</v>
      </c>
      <c r="S512" s="574" t="s">
        <v>2061</v>
      </c>
    </row>
    <row r="513" spans="1:19" ht="18">
      <c r="A513" s="880"/>
      <c r="B513" s="736" t="s">
        <v>2056</v>
      </c>
      <c r="C513" s="725" t="s">
        <v>1070</v>
      </c>
      <c r="D513" s="568" t="s">
        <v>37</v>
      </c>
      <c r="E513" s="924" t="s">
        <v>2057</v>
      </c>
      <c r="F513" s="764" t="s">
        <v>2062</v>
      </c>
      <c r="G513" s="764"/>
      <c r="H513" s="576" t="s">
        <v>2059</v>
      </c>
      <c r="I513" s="644" t="s">
        <v>2063</v>
      </c>
      <c r="J513" s="882">
        <v>125</v>
      </c>
      <c r="K513" s="563"/>
      <c r="L513" s="578">
        <v>125</v>
      </c>
      <c r="M513" s="578">
        <v>125</v>
      </c>
      <c r="N513" s="580">
        <v>0</v>
      </c>
      <c r="O513" s="580">
        <v>73</v>
      </c>
      <c r="P513" s="922">
        <f>87*0.6</f>
        <v>52.199999999999996</v>
      </c>
      <c r="Q513" s="923">
        <f t="shared" si="23"/>
        <v>-0.19999999999999574</v>
      </c>
      <c r="R513" s="573">
        <v>41919</v>
      </c>
      <c r="S513" s="574" t="s">
        <v>2061</v>
      </c>
    </row>
    <row r="514" spans="1:19" ht="18">
      <c r="A514" s="880"/>
      <c r="B514" s="736" t="s">
        <v>1232</v>
      </c>
      <c r="C514" s="925"/>
      <c r="D514" s="926"/>
      <c r="E514" s="927" t="s">
        <v>2064</v>
      </c>
      <c r="F514" s="928" t="s">
        <v>2065</v>
      </c>
      <c r="G514" s="929" t="s">
        <v>2066</v>
      </c>
      <c r="H514" s="930" t="s">
        <v>2067</v>
      </c>
      <c r="I514" s="931" t="s">
        <v>2068</v>
      </c>
      <c r="J514" s="747" t="s">
        <v>251</v>
      </c>
      <c r="K514" s="747"/>
      <c r="L514" s="751"/>
      <c r="M514" s="751"/>
      <c r="N514" s="751"/>
      <c r="O514" s="751"/>
      <c r="P514" s="751"/>
      <c r="Q514" s="747">
        <f t="shared" si="23"/>
        <v>0</v>
      </c>
      <c r="R514" s="593"/>
      <c r="S514" s="932"/>
    </row>
    <row r="515" spans="1:19" ht="18">
      <c r="A515" s="880"/>
      <c r="B515" s="736" t="s">
        <v>63</v>
      </c>
      <c r="C515" s="725" t="s">
        <v>36</v>
      </c>
      <c r="D515" s="705" t="s">
        <v>37</v>
      </c>
      <c r="E515" s="893" t="s">
        <v>2069</v>
      </c>
      <c r="F515" s="671" t="s">
        <v>2070</v>
      </c>
      <c r="G515" s="671"/>
      <c r="H515" s="847" t="s">
        <v>2071</v>
      </c>
      <c r="I515" s="577" t="s">
        <v>2072</v>
      </c>
      <c r="J515" s="563">
        <v>9</v>
      </c>
      <c r="K515" s="563"/>
      <c r="L515" s="578">
        <v>9</v>
      </c>
      <c r="M515" s="578">
        <v>9</v>
      </c>
      <c r="N515" s="580">
        <v>0</v>
      </c>
      <c r="O515" s="580">
        <v>8</v>
      </c>
      <c r="P515" s="580">
        <v>1</v>
      </c>
      <c r="Q515" s="568">
        <f t="shared" si="23"/>
        <v>0</v>
      </c>
      <c r="R515" s="573">
        <v>42089</v>
      </c>
      <c r="S515" s="616" t="s">
        <v>2073</v>
      </c>
    </row>
    <row r="516" spans="1:19" ht="18">
      <c r="A516" s="880"/>
      <c r="B516" s="736" t="s">
        <v>42</v>
      </c>
      <c r="C516" s="933" t="s">
        <v>36</v>
      </c>
      <c r="D516" s="934" t="s">
        <v>47</v>
      </c>
      <c r="E516" s="935" t="s">
        <v>2074</v>
      </c>
      <c r="F516" s="936" t="s">
        <v>2075</v>
      </c>
      <c r="G516" s="888"/>
      <c r="H516" s="847" t="s">
        <v>2076</v>
      </c>
      <c r="I516" s="577" t="s">
        <v>848</v>
      </c>
      <c r="J516" s="568">
        <v>8</v>
      </c>
      <c r="K516" s="563"/>
      <c r="L516" s="578">
        <v>8</v>
      </c>
      <c r="M516" s="578">
        <v>8</v>
      </c>
      <c r="N516" s="580">
        <v>0</v>
      </c>
      <c r="O516" s="580">
        <v>0</v>
      </c>
      <c r="P516" s="580">
        <v>8</v>
      </c>
      <c r="Q516" s="568">
        <f t="shared" si="23"/>
        <v>0</v>
      </c>
      <c r="R516" s="573">
        <v>41235</v>
      </c>
      <c r="S516" s="574">
        <v>41613</v>
      </c>
    </row>
    <row r="517" spans="1:19" ht="18">
      <c r="A517" s="880"/>
      <c r="B517" s="736" t="s">
        <v>63</v>
      </c>
      <c r="C517" s="725" t="s">
        <v>36</v>
      </c>
      <c r="D517" s="705" t="s">
        <v>37</v>
      </c>
      <c r="E517" s="893" t="s">
        <v>2077</v>
      </c>
      <c r="F517" s="888" t="s">
        <v>2078</v>
      </c>
      <c r="G517" s="888"/>
      <c r="H517" s="847" t="s">
        <v>2079</v>
      </c>
      <c r="I517" s="644" t="s">
        <v>412</v>
      </c>
      <c r="J517" s="563">
        <v>4</v>
      </c>
      <c r="K517" s="563"/>
      <c r="L517" s="578">
        <v>4</v>
      </c>
      <c r="M517" s="578">
        <v>4</v>
      </c>
      <c r="N517" s="580">
        <v>0</v>
      </c>
      <c r="O517" s="580">
        <v>4</v>
      </c>
      <c r="P517" s="580">
        <v>0</v>
      </c>
      <c r="Q517" s="568">
        <f t="shared" si="23"/>
        <v>0</v>
      </c>
      <c r="R517" s="573" t="s">
        <v>2080</v>
      </c>
      <c r="S517" s="616"/>
    </row>
    <row r="518" spans="1:19" ht="18">
      <c r="A518" s="880"/>
      <c r="B518" s="736" t="s">
        <v>63</v>
      </c>
      <c r="C518" s="725" t="s">
        <v>36</v>
      </c>
      <c r="D518" s="705" t="s">
        <v>47</v>
      </c>
      <c r="E518" s="893" t="s">
        <v>2081</v>
      </c>
      <c r="F518" s="888" t="s">
        <v>2082</v>
      </c>
      <c r="G518" s="888"/>
      <c r="H518" s="847" t="s">
        <v>2083</v>
      </c>
      <c r="I518" s="644" t="s">
        <v>2084</v>
      </c>
      <c r="J518" s="563">
        <v>1</v>
      </c>
      <c r="K518" s="563"/>
      <c r="L518" s="578">
        <v>1</v>
      </c>
      <c r="M518" s="578">
        <v>1</v>
      </c>
      <c r="N518" s="580">
        <v>0</v>
      </c>
      <c r="O518" s="580">
        <v>0</v>
      </c>
      <c r="P518" s="580">
        <v>1</v>
      </c>
      <c r="Q518" s="568">
        <f t="shared" si="23"/>
        <v>0</v>
      </c>
      <c r="R518" s="573">
        <v>41051</v>
      </c>
      <c r="S518" s="574">
        <v>41066</v>
      </c>
    </row>
    <row r="519" spans="1:19" ht="18">
      <c r="A519" s="880"/>
      <c r="B519" s="736" t="s">
        <v>63</v>
      </c>
      <c r="C519" s="870"/>
      <c r="D519" s="870"/>
      <c r="E519" s="937" t="s">
        <v>2085</v>
      </c>
      <c r="F519" s="608" t="s">
        <v>2086</v>
      </c>
      <c r="G519" s="938" t="s">
        <v>989</v>
      </c>
      <c r="H519" s="612" t="s">
        <v>2087</v>
      </c>
      <c r="I519" s="609"/>
      <c r="J519" s="596"/>
      <c r="K519" s="596"/>
      <c r="L519" s="599"/>
      <c r="M519" s="599"/>
      <c r="N519" s="599"/>
      <c r="O519" s="599"/>
      <c r="P519" s="599"/>
      <c r="Q519" s="596">
        <f t="shared" si="23"/>
        <v>0</v>
      </c>
      <c r="R519" s="596"/>
      <c r="S519" s="596"/>
    </row>
    <row r="520" spans="1:19" ht="18">
      <c r="A520" s="880"/>
      <c r="B520" s="736" t="s">
        <v>252</v>
      </c>
      <c r="C520" s="870"/>
      <c r="D520" s="870"/>
      <c r="E520" s="939" t="s">
        <v>2088</v>
      </c>
      <c r="F520" s="608" t="s">
        <v>2089</v>
      </c>
      <c r="G520" s="694" t="s">
        <v>2090</v>
      </c>
      <c r="H520" s="612" t="s">
        <v>2033</v>
      </c>
      <c r="I520" s="609"/>
      <c r="J520" s="596"/>
      <c r="K520" s="596"/>
      <c r="L520" s="599"/>
      <c r="M520" s="599"/>
      <c r="N520" s="599"/>
      <c r="O520" s="599"/>
      <c r="P520" s="599"/>
      <c r="Q520" s="596">
        <f t="shared" si="23"/>
        <v>0</v>
      </c>
      <c r="R520" s="596"/>
      <c r="S520" s="588"/>
    </row>
    <row r="521" spans="1:19" ht="18">
      <c r="A521" s="880"/>
      <c r="B521" s="736" t="s">
        <v>252</v>
      </c>
      <c r="C521" s="852"/>
      <c r="D521" s="588"/>
      <c r="E521" s="940" t="s">
        <v>2091</v>
      </c>
      <c r="F521" s="941" t="s">
        <v>2092</v>
      </c>
      <c r="G521" s="941"/>
      <c r="H521" s="828" t="s">
        <v>2093</v>
      </c>
      <c r="I521" s="798" t="s">
        <v>251</v>
      </c>
      <c r="J521" s="588"/>
      <c r="K521" s="588"/>
      <c r="L521" s="591"/>
      <c r="M521" s="591"/>
      <c r="N521" s="763"/>
      <c r="O521" s="763"/>
      <c r="P521" s="763"/>
      <c r="Q521" s="588">
        <f t="shared" si="23"/>
        <v>0</v>
      </c>
      <c r="R521" s="669"/>
      <c r="S521" s="670"/>
    </row>
    <row r="522" spans="1:19" ht="18">
      <c r="A522" s="880"/>
      <c r="B522" s="736" t="s">
        <v>252</v>
      </c>
      <c r="C522" s="870"/>
      <c r="D522" s="596"/>
      <c r="E522" s="942" t="s">
        <v>2094</v>
      </c>
      <c r="F522" s="608" t="s">
        <v>2095</v>
      </c>
      <c r="G522" s="608"/>
      <c r="H522" s="609" t="s">
        <v>989</v>
      </c>
      <c r="I522" s="786" t="s">
        <v>2096</v>
      </c>
      <c r="J522" s="596"/>
      <c r="K522" s="596"/>
      <c r="L522" s="599"/>
      <c r="M522" s="599"/>
      <c r="N522" s="599"/>
      <c r="O522" s="599"/>
      <c r="P522" s="599"/>
      <c r="Q522" s="747">
        <f t="shared" si="23"/>
        <v>0</v>
      </c>
      <c r="R522" s="611">
        <v>41981</v>
      </c>
      <c r="S522" s="596"/>
    </row>
    <row r="523" spans="1:19" ht="18">
      <c r="A523" s="880"/>
      <c r="B523" s="736"/>
      <c r="C523" s="852"/>
      <c r="D523" s="588"/>
      <c r="E523" s="943" t="s">
        <v>2097</v>
      </c>
      <c r="F523" s="903" t="s">
        <v>2098</v>
      </c>
      <c r="G523" s="903" t="s">
        <v>2099</v>
      </c>
      <c r="H523" s="855" t="s">
        <v>2100</v>
      </c>
      <c r="I523" s="671" t="s">
        <v>2491</v>
      </c>
      <c r="J523" s="588"/>
      <c r="K523" s="588"/>
      <c r="L523" s="591"/>
      <c r="M523" s="591"/>
      <c r="N523" s="763"/>
      <c r="O523" s="763"/>
      <c r="P523" s="763"/>
      <c r="Q523" s="588">
        <f t="shared" si="23"/>
        <v>0</v>
      </c>
      <c r="R523" s="669"/>
      <c r="S523" s="670"/>
    </row>
    <row r="524" spans="1:19" ht="18">
      <c r="A524" s="880"/>
      <c r="B524" s="736" t="s">
        <v>252</v>
      </c>
      <c r="C524" s="725" t="s">
        <v>36</v>
      </c>
      <c r="D524" s="568" t="s">
        <v>37</v>
      </c>
      <c r="E524" s="660" t="s">
        <v>2101</v>
      </c>
      <c r="F524" s="888" t="s">
        <v>2102</v>
      </c>
      <c r="G524" s="888"/>
      <c r="H524" s="847" t="s">
        <v>2103</v>
      </c>
      <c r="I524" s="809" t="s">
        <v>2104</v>
      </c>
      <c r="J524" s="563">
        <v>1</v>
      </c>
      <c r="K524" s="563"/>
      <c r="L524" s="578">
        <v>1</v>
      </c>
      <c r="M524" s="578">
        <v>1</v>
      </c>
      <c r="N524" s="580">
        <v>0</v>
      </c>
      <c r="O524" s="580">
        <v>1</v>
      </c>
      <c r="P524" s="580">
        <v>0</v>
      </c>
      <c r="Q524" s="568">
        <f t="shared" si="23"/>
        <v>0</v>
      </c>
      <c r="R524" s="573">
        <v>41983</v>
      </c>
      <c r="S524" s="616"/>
    </row>
    <row r="525" spans="1:19" ht="18">
      <c r="A525" s="880"/>
      <c r="B525" s="736" t="s">
        <v>252</v>
      </c>
      <c r="C525" s="725" t="s">
        <v>36</v>
      </c>
      <c r="D525" s="568" t="s">
        <v>37</v>
      </c>
      <c r="E525" s="944" t="s">
        <v>2105</v>
      </c>
      <c r="F525" s="888" t="s">
        <v>2106</v>
      </c>
      <c r="G525" s="888" t="s">
        <v>2107</v>
      </c>
      <c r="H525" s="847" t="s">
        <v>2108</v>
      </c>
      <c r="I525" s="873" t="s">
        <v>2109</v>
      </c>
      <c r="J525" s="882">
        <v>15</v>
      </c>
      <c r="K525" s="563"/>
      <c r="L525" s="578">
        <v>15</v>
      </c>
      <c r="M525" s="578">
        <v>15</v>
      </c>
      <c r="N525" s="580">
        <v>0</v>
      </c>
      <c r="O525" s="580">
        <v>15</v>
      </c>
      <c r="P525" s="580">
        <v>0</v>
      </c>
      <c r="Q525" s="568">
        <f t="shared" si="23"/>
        <v>0</v>
      </c>
      <c r="R525" s="573">
        <v>41898</v>
      </c>
      <c r="S525" s="616" t="s">
        <v>2110</v>
      </c>
    </row>
    <row r="526" spans="1:19" ht="18">
      <c r="A526" s="880"/>
      <c r="B526" s="736" t="s">
        <v>252</v>
      </c>
      <c r="C526" s="725" t="s">
        <v>36</v>
      </c>
      <c r="D526" s="568" t="s">
        <v>47</v>
      </c>
      <c r="E526" s="944" t="s">
        <v>2111</v>
      </c>
      <c r="F526" s="897" t="s">
        <v>2112</v>
      </c>
      <c r="G526" s="888"/>
      <c r="H526" s="847" t="s">
        <v>2113</v>
      </c>
      <c r="I526" s="577" t="s">
        <v>2114</v>
      </c>
      <c r="J526" s="603">
        <v>6</v>
      </c>
      <c r="K526" s="603"/>
      <c r="L526" s="578">
        <v>6</v>
      </c>
      <c r="M526" s="578">
        <v>6</v>
      </c>
      <c r="N526" s="580">
        <v>6</v>
      </c>
      <c r="O526" s="580">
        <v>0</v>
      </c>
      <c r="P526" s="580">
        <v>0</v>
      </c>
      <c r="Q526" s="568">
        <f t="shared" si="23"/>
        <v>0</v>
      </c>
      <c r="R526" s="619"/>
      <c r="S526" s="616"/>
    </row>
    <row r="527" spans="1:19" ht="18">
      <c r="A527" s="880"/>
      <c r="B527" s="736" t="s">
        <v>252</v>
      </c>
      <c r="C527" s="725" t="s">
        <v>36</v>
      </c>
      <c r="D527" s="568" t="s">
        <v>47</v>
      </c>
      <c r="E527" s="660" t="s">
        <v>2115</v>
      </c>
      <c r="F527" s="888" t="s">
        <v>2116</v>
      </c>
      <c r="G527" s="888"/>
      <c r="H527" s="847" t="s">
        <v>2117</v>
      </c>
      <c r="I527" s="644" t="s">
        <v>94</v>
      </c>
      <c r="J527" s="563">
        <v>2</v>
      </c>
      <c r="K527" s="563"/>
      <c r="L527" s="578">
        <v>2</v>
      </c>
      <c r="M527" s="578">
        <v>2</v>
      </c>
      <c r="N527" s="580">
        <v>2</v>
      </c>
      <c r="O527" s="580">
        <v>0</v>
      </c>
      <c r="P527" s="580">
        <v>0</v>
      </c>
      <c r="Q527" s="568">
        <f t="shared" si="23"/>
        <v>0</v>
      </c>
      <c r="R527" s="619"/>
      <c r="S527" s="616"/>
    </row>
    <row r="528" spans="1:19" ht="18">
      <c r="A528" s="880"/>
      <c r="B528" s="736" t="s">
        <v>252</v>
      </c>
      <c r="C528" s="725" t="s">
        <v>1070</v>
      </c>
      <c r="D528" s="568" t="s">
        <v>37</v>
      </c>
      <c r="E528" s="945" t="s">
        <v>2118</v>
      </c>
      <c r="F528" s="888" t="s">
        <v>2119</v>
      </c>
      <c r="G528" s="946" t="s">
        <v>2120</v>
      </c>
      <c r="H528" s="847" t="s">
        <v>2121</v>
      </c>
      <c r="I528" s="644" t="s">
        <v>2122</v>
      </c>
      <c r="J528" s="882"/>
      <c r="K528" s="563">
        <v>44</v>
      </c>
      <c r="L528" s="563">
        <v>44</v>
      </c>
      <c r="M528" s="563">
        <v>44</v>
      </c>
      <c r="N528" s="579">
        <v>0</v>
      </c>
      <c r="O528" s="580">
        <v>29</v>
      </c>
      <c r="P528" s="580">
        <v>15</v>
      </c>
      <c r="Q528" s="568">
        <f t="shared" si="23"/>
        <v>0</v>
      </c>
      <c r="R528" s="573">
        <v>41689</v>
      </c>
      <c r="S528" s="574" t="s">
        <v>2123</v>
      </c>
    </row>
    <row r="529" spans="1:19" ht="18">
      <c r="A529" s="880"/>
      <c r="B529" s="736" t="s">
        <v>252</v>
      </c>
      <c r="C529" s="725" t="s">
        <v>1070</v>
      </c>
      <c r="D529" s="568" t="s">
        <v>37</v>
      </c>
      <c r="E529" s="947" t="s">
        <v>2118</v>
      </c>
      <c r="F529" s="892" t="s">
        <v>2124</v>
      </c>
      <c r="G529" s="892"/>
      <c r="H529" s="847" t="s">
        <v>2121</v>
      </c>
      <c r="I529" s="644" t="s">
        <v>2122</v>
      </c>
      <c r="J529" s="882">
        <v>67</v>
      </c>
      <c r="K529" s="563"/>
      <c r="L529" s="563">
        <v>67</v>
      </c>
      <c r="M529" s="563">
        <v>67</v>
      </c>
      <c r="N529" s="579">
        <v>0</v>
      </c>
      <c r="O529" s="580">
        <v>41</v>
      </c>
      <c r="P529" s="580">
        <v>26</v>
      </c>
      <c r="Q529" s="568">
        <f t="shared" si="23"/>
        <v>0</v>
      </c>
      <c r="R529" s="573">
        <v>41689</v>
      </c>
      <c r="S529" s="574" t="s">
        <v>2123</v>
      </c>
    </row>
    <row r="530" spans="1:19" ht="18">
      <c r="A530" s="880"/>
      <c r="B530" s="736" t="s">
        <v>252</v>
      </c>
      <c r="C530" s="725" t="s">
        <v>36</v>
      </c>
      <c r="D530" s="568" t="s">
        <v>37</v>
      </c>
      <c r="E530" s="676" t="s">
        <v>2125</v>
      </c>
      <c r="F530" s="755" t="s">
        <v>2126</v>
      </c>
      <c r="G530" s="755"/>
      <c r="H530" s="576" t="s">
        <v>2127</v>
      </c>
      <c r="I530" s="948" t="s">
        <v>2128</v>
      </c>
      <c r="J530" s="576">
        <v>1</v>
      </c>
      <c r="K530" s="576"/>
      <c r="L530" s="578">
        <v>1</v>
      </c>
      <c r="M530" s="578">
        <v>1</v>
      </c>
      <c r="N530" s="580">
        <v>0</v>
      </c>
      <c r="O530" s="580">
        <v>1</v>
      </c>
      <c r="P530" s="580">
        <v>0</v>
      </c>
      <c r="Q530" s="568">
        <f t="shared" si="23"/>
        <v>0</v>
      </c>
      <c r="R530" s="573">
        <v>41586</v>
      </c>
      <c r="S530" s="616"/>
    </row>
    <row r="531" spans="1:19" ht="18">
      <c r="A531" s="880"/>
      <c r="B531" s="736" t="s">
        <v>252</v>
      </c>
      <c r="C531" s="725" t="s">
        <v>36</v>
      </c>
      <c r="D531" s="568" t="s">
        <v>47</v>
      </c>
      <c r="E531" s="660" t="s">
        <v>2129</v>
      </c>
      <c r="F531" s="888" t="s">
        <v>2130</v>
      </c>
      <c r="G531" s="888"/>
      <c r="H531" s="644" t="s">
        <v>2131</v>
      </c>
      <c r="I531" s="577" t="s">
        <v>2132</v>
      </c>
      <c r="J531" s="563">
        <v>1</v>
      </c>
      <c r="K531" s="563"/>
      <c r="L531" s="578">
        <v>1</v>
      </c>
      <c r="M531" s="578">
        <v>1</v>
      </c>
      <c r="N531" s="580">
        <v>1</v>
      </c>
      <c r="O531" s="580">
        <v>0</v>
      </c>
      <c r="P531" s="580">
        <v>0</v>
      </c>
      <c r="Q531" s="568">
        <f t="shared" si="23"/>
        <v>0</v>
      </c>
      <c r="R531" s="573">
        <v>42033</v>
      </c>
      <c r="S531" s="616"/>
    </row>
    <row r="532" spans="1:19" ht="17.25" customHeight="1">
      <c r="A532" s="880"/>
      <c r="B532" s="736" t="s">
        <v>252</v>
      </c>
      <c r="C532" s="725" t="s">
        <v>36</v>
      </c>
      <c r="D532" s="568" t="s">
        <v>37</v>
      </c>
      <c r="E532" s="944" t="s">
        <v>2133</v>
      </c>
      <c r="F532" s="877" t="s">
        <v>2134</v>
      </c>
      <c r="G532" s="877"/>
      <c r="H532" s="878" t="s">
        <v>2135</v>
      </c>
      <c r="I532" s="904" t="s">
        <v>2136</v>
      </c>
      <c r="J532" s="583">
        <v>2</v>
      </c>
      <c r="K532" s="583"/>
      <c r="L532" s="570">
        <v>2</v>
      </c>
      <c r="M532" s="570">
        <v>2</v>
      </c>
      <c r="N532" s="572">
        <v>0</v>
      </c>
      <c r="O532" s="572">
        <v>0</v>
      </c>
      <c r="P532" s="572">
        <v>2</v>
      </c>
      <c r="Q532" s="568">
        <f t="shared" si="23"/>
        <v>0</v>
      </c>
      <c r="R532" s="889">
        <v>41960</v>
      </c>
      <c r="S532" s="784">
        <v>42201</v>
      </c>
    </row>
    <row r="533" spans="1:19" ht="18">
      <c r="A533" s="880"/>
      <c r="B533" s="736" t="s">
        <v>252</v>
      </c>
      <c r="C533" s="725" t="s">
        <v>36</v>
      </c>
      <c r="D533" s="568" t="s">
        <v>37</v>
      </c>
      <c r="E533" s="660" t="s">
        <v>2137</v>
      </c>
      <c r="F533" s="888" t="s">
        <v>2138</v>
      </c>
      <c r="G533" s="888"/>
      <c r="H533" s="644" t="s">
        <v>2139</v>
      </c>
      <c r="I533" s="873" t="s">
        <v>2140</v>
      </c>
      <c r="J533" s="563">
        <v>1</v>
      </c>
      <c r="K533" s="563"/>
      <c r="L533" s="578">
        <v>1</v>
      </c>
      <c r="M533" s="578">
        <v>1</v>
      </c>
      <c r="N533" s="580">
        <v>0</v>
      </c>
      <c r="O533" s="580">
        <v>0</v>
      </c>
      <c r="P533" s="580">
        <v>1</v>
      </c>
      <c r="Q533" s="568">
        <f t="shared" si="23"/>
        <v>0</v>
      </c>
      <c r="R533" s="573">
        <v>42222</v>
      </c>
      <c r="S533" s="574">
        <v>42412</v>
      </c>
    </row>
    <row r="534" spans="1:19" ht="18">
      <c r="A534" s="880"/>
      <c r="B534" s="736" t="s">
        <v>63</v>
      </c>
      <c r="C534" s="725" t="s">
        <v>36</v>
      </c>
      <c r="D534" s="568" t="s">
        <v>37</v>
      </c>
      <c r="E534" s="944" t="s">
        <v>2141</v>
      </c>
      <c r="F534" s="877" t="s">
        <v>2142</v>
      </c>
      <c r="G534" s="877"/>
      <c r="H534" s="878" t="s">
        <v>2143</v>
      </c>
      <c r="I534" s="662" t="s">
        <v>94</v>
      </c>
      <c r="J534" s="949">
        <v>17</v>
      </c>
      <c r="K534" s="571"/>
      <c r="L534" s="570">
        <v>17</v>
      </c>
      <c r="M534" s="570">
        <v>17</v>
      </c>
      <c r="N534" s="572">
        <v>17</v>
      </c>
      <c r="O534" s="572">
        <v>0</v>
      </c>
      <c r="P534" s="572">
        <v>0</v>
      </c>
      <c r="Q534" s="568">
        <f t="shared" si="23"/>
        <v>0</v>
      </c>
      <c r="R534" s="619"/>
      <c r="S534" s="616"/>
    </row>
    <row r="535" spans="1:19" ht="18">
      <c r="A535" s="880"/>
      <c r="B535" s="736" t="s">
        <v>252</v>
      </c>
      <c r="C535" s="725" t="s">
        <v>36</v>
      </c>
      <c r="D535" s="705" t="s">
        <v>37</v>
      </c>
      <c r="E535" s="660" t="s">
        <v>2144</v>
      </c>
      <c r="F535" s="877" t="s">
        <v>2145</v>
      </c>
      <c r="G535" s="877" t="s">
        <v>2146</v>
      </c>
      <c r="H535" s="904" t="s">
        <v>1742</v>
      </c>
      <c r="I535" s="680" t="s">
        <v>94</v>
      </c>
      <c r="J535" s="583">
        <v>2</v>
      </c>
      <c r="K535" s="583"/>
      <c r="L535" s="570">
        <v>2</v>
      </c>
      <c r="M535" s="570">
        <v>2</v>
      </c>
      <c r="N535" s="572">
        <v>2</v>
      </c>
      <c r="O535" s="572">
        <v>0</v>
      </c>
      <c r="P535" s="572">
        <v>0</v>
      </c>
      <c r="Q535" s="568">
        <f t="shared" si="23"/>
        <v>0</v>
      </c>
      <c r="R535" s="619"/>
      <c r="S535" s="616"/>
    </row>
    <row r="536" spans="1:19" ht="18">
      <c r="A536" s="880"/>
      <c r="B536" s="736" t="s">
        <v>252</v>
      </c>
      <c r="C536" s="725" t="s">
        <v>36</v>
      </c>
      <c r="D536" s="568" t="s">
        <v>37</v>
      </c>
      <c r="E536" s="944" t="s">
        <v>2147</v>
      </c>
      <c r="F536" s="877" t="s">
        <v>2148</v>
      </c>
      <c r="G536" s="877"/>
      <c r="H536" s="904" t="s">
        <v>2149</v>
      </c>
      <c r="I536" s="883" t="s">
        <v>94</v>
      </c>
      <c r="J536" s="583">
        <v>1</v>
      </c>
      <c r="K536" s="583"/>
      <c r="L536" s="570">
        <v>2</v>
      </c>
      <c r="M536" s="570">
        <v>1</v>
      </c>
      <c r="N536" s="572">
        <v>1</v>
      </c>
      <c r="O536" s="572">
        <v>0</v>
      </c>
      <c r="P536" s="572">
        <v>0</v>
      </c>
      <c r="Q536" s="568">
        <f t="shared" si="23"/>
        <v>0</v>
      </c>
      <c r="R536" s="619"/>
      <c r="S536" s="616"/>
    </row>
    <row r="537" spans="1:19" ht="18">
      <c r="A537" s="880"/>
      <c r="B537" s="736" t="s">
        <v>2056</v>
      </c>
      <c r="C537" s="725" t="s">
        <v>1070</v>
      </c>
      <c r="D537" s="568" t="s">
        <v>37</v>
      </c>
      <c r="E537" s="660" t="s">
        <v>2150</v>
      </c>
      <c r="F537" s="888" t="s">
        <v>2151</v>
      </c>
      <c r="G537" s="888" t="s">
        <v>2152</v>
      </c>
      <c r="H537" s="847" t="s">
        <v>2153</v>
      </c>
      <c r="I537" s="644" t="s">
        <v>2154</v>
      </c>
      <c r="J537" s="882"/>
      <c r="K537" s="563">
        <v>112</v>
      </c>
      <c r="L537" s="578">
        <v>112</v>
      </c>
      <c r="M537" s="578">
        <v>112</v>
      </c>
      <c r="N537" s="580">
        <v>0</v>
      </c>
      <c r="O537" s="580">
        <v>78</v>
      </c>
      <c r="P537" s="922">
        <v>34</v>
      </c>
      <c r="Q537" s="568">
        <f t="shared" si="23"/>
        <v>0</v>
      </c>
      <c r="R537" s="573">
        <v>41726</v>
      </c>
      <c r="S537" s="616" t="s">
        <v>2155</v>
      </c>
    </row>
    <row r="538" spans="1:19" ht="18">
      <c r="A538" s="880"/>
      <c r="B538" s="736" t="s">
        <v>2056</v>
      </c>
      <c r="C538" s="725" t="s">
        <v>1070</v>
      </c>
      <c r="D538" s="568" t="s">
        <v>37</v>
      </c>
      <c r="E538" s="660" t="s">
        <v>2150</v>
      </c>
      <c r="F538" s="888" t="s">
        <v>2156</v>
      </c>
      <c r="G538" s="888"/>
      <c r="H538" s="847" t="s">
        <v>2153</v>
      </c>
      <c r="I538" s="644" t="s">
        <v>2154</v>
      </c>
      <c r="J538" s="882">
        <v>168</v>
      </c>
      <c r="K538" s="563"/>
      <c r="L538" s="578">
        <v>168</v>
      </c>
      <c r="M538" s="578">
        <v>168</v>
      </c>
      <c r="N538" s="580">
        <v>0</v>
      </c>
      <c r="O538" s="580">
        <v>118</v>
      </c>
      <c r="P538" s="922">
        <v>50</v>
      </c>
      <c r="Q538" s="568">
        <f t="shared" si="23"/>
        <v>0</v>
      </c>
      <c r="R538" s="573">
        <v>41726</v>
      </c>
      <c r="S538" s="616" t="s">
        <v>2155</v>
      </c>
    </row>
    <row r="539" spans="1:19" ht="18">
      <c r="A539" s="880"/>
      <c r="B539" s="736" t="s">
        <v>252</v>
      </c>
      <c r="C539" s="725" t="s">
        <v>36</v>
      </c>
      <c r="D539" s="568" t="s">
        <v>37</v>
      </c>
      <c r="E539" s="945" t="s">
        <v>2157</v>
      </c>
      <c r="F539" s="888" t="s">
        <v>2158</v>
      </c>
      <c r="G539" s="888"/>
      <c r="H539" s="847" t="s">
        <v>2159</v>
      </c>
      <c r="I539" s="646" t="s">
        <v>2160</v>
      </c>
      <c r="J539" s="950">
        <v>18</v>
      </c>
      <c r="K539" s="603"/>
      <c r="L539" s="603">
        <v>18</v>
      </c>
      <c r="M539" s="603">
        <v>18</v>
      </c>
      <c r="N539" s="815">
        <v>0</v>
      </c>
      <c r="O539" s="815">
        <v>13</v>
      </c>
      <c r="P539" s="815">
        <v>5</v>
      </c>
      <c r="Q539" s="568">
        <f t="shared" si="23"/>
        <v>0</v>
      </c>
      <c r="R539" s="573">
        <v>41863</v>
      </c>
      <c r="S539" s="616" t="s">
        <v>2161</v>
      </c>
    </row>
    <row r="540" spans="1:19" ht="18">
      <c r="A540" s="880"/>
      <c r="B540" s="736" t="s">
        <v>252</v>
      </c>
      <c r="C540" s="725" t="s">
        <v>36</v>
      </c>
      <c r="D540" s="568" t="s">
        <v>37</v>
      </c>
      <c r="E540" s="947" t="s">
        <v>2162</v>
      </c>
      <c r="F540" s="892" t="s">
        <v>2163</v>
      </c>
      <c r="G540" s="892"/>
      <c r="H540" s="951" t="s">
        <v>2164</v>
      </c>
      <c r="I540" s="644" t="s">
        <v>94</v>
      </c>
      <c r="J540" s="576"/>
      <c r="K540" s="576">
        <v>7</v>
      </c>
      <c r="L540" s="578">
        <v>7</v>
      </c>
      <c r="M540" s="578">
        <v>7</v>
      </c>
      <c r="N540" s="580">
        <v>7</v>
      </c>
      <c r="O540" s="580">
        <v>0</v>
      </c>
      <c r="P540" s="580">
        <v>0</v>
      </c>
      <c r="Q540" s="568">
        <f t="shared" si="23"/>
        <v>0</v>
      </c>
      <c r="R540" s="619"/>
      <c r="S540" s="616"/>
    </row>
    <row r="541" spans="1:19" ht="18">
      <c r="A541" s="880"/>
      <c r="B541" s="736" t="s">
        <v>42</v>
      </c>
      <c r="C541" s="725" t="s">
        <v>36</v>
      </c>
      <c r="D541" s="705" t="s">
        <v>352</v>
      </c>
      <c r="E541" s="935" t="s">
        <v>2165</v>
      </c>
      <c r="F541" s="888" t="s">
        <v>2166</v>
      </c>
      <c r="G541" s="888" t="s">
        <v>2167</v>
      </c>
      <c r="H541" s="888" t="s">
        <v>2168</v>
      </c>
      <c r="I541" s="585" t="s">
        <v>2169</v>
      </c>
      <c r="J541" s="757">
        <v>20</v>
      </c>
      <c r="K541" s="576"/>
      <c r="L541" s="578">
        <v>20</v>
      </c>
      <c r="M541" s="578">
        <v>20</v>
      </c>
      <c r="N541" s="580">
        <v>0</v>
      </c>
      <c r="O541" s="580">
        <v>20</v>
      </c>
      <c r="P541" s="580">
        <v>0</v>
      </c>
      <c r="Q541" s="568">
        <f t="shared" ref="Q541:Q572" si="24">+M541-N541-O541-P541</f>
        <v>0</v>
      </c>
      <c r="R541" s="573">
        <v>41701</v>
      </c>
      <c r="S541" s="616"/>
    </row>
    <row r="542" spans="1:19" ht="18">
      <c r="A542" s="909"/>
      <c r="B542" s="822" t="s">
        <v>63</v>
      </c>
      <c r="C542" s="864" t="s">
        <v>36</v>
      </c>
      <c r="D542" s="952" t="s">
        <v>37</v>
      </c>
      <c r="E542" s="893" t="s">
        <v>2170</v>
      </c>
      <c r="F542" s="888" t="s">
        <v>2171</v>
      </c>
      <c r="G542" s="888"/>
      <c r="H542" s="953" t="s">
        <v>2172</v>
      </c>
      <c r="I542" s="954" t="s">
        <v>94</v>
      </c>
      <c r="J542" s="868">
        <v>1</v>
      </c>
      <c r="K542" s="613"/>
      <c r="L542" s="676">
        <v>1</v>
      </c>
      <c r="M542" s="676">
        <v>1</v>
      </c>
      <c r="N542" s="677">
        <v>1</v>
      </c>
      <c r="O542" s="677">
        <v>0</v>
      </c>
      <c r="P542" s="677">
        <v>0</v>
      </c>
      <c r="Q542" s="650">
        <f t="shared" si="24"/>
        <v>0</v>
      </c>
      <c r="R542" s="678"/>
      <c r="S542" s="659"/>
    </row>
    <row r="543" spans="1:19" ht="18">
      <c r="A543" s="880"/>
      <c r="B543" s="736" t="s">
        <v>252</v>
      </c>
      <c r="C543" s="587"/>
      <c r="D543" s="955"/>
      <c r="E543" s="956" t="s">
        <v>2173</v>
      </c>
      <c r="F543" s="957" t="s">
        <v>2174</v>
      </c>
      <c r="G543" s="957"/>
      <c r="H543" s="958" t="s">
        <v>2175</v>
      </c>
      <c r="I543" s="801" t="s">
        <v>251</v>
      </c>
      <c r="J543" s="798"/>
      <c r="K543" s="588"/>
      <c r="L543" s="591"/>
      <c r="M543" s="591"/>
      <c r="N543" s="763"/>
      <c r="O543" s="763">
        <v>0</v>
      </c>
      <c r="P543" s="763">
        <v>0</v>
      </c>
      <c r="Q543" s="588">
        <f t="shared" si="24"/>
        <v>0</v>
      </c>
      <c r="R543" s="669"/>
      <c r="S543" s="670"/>
    </row>
    <row r="544" spans="1:19" ht="18">
      <c r="A544" s="880"/>
      <c r="B544" s="736" t="s">
        <v>252</v>
      </c>
      <c r="C544" s="725" t="s">
        <v>36</v>
      </c>
      <c r="D544" s="568" t="s">
        <v>37</v>
      </c>
      <c r="E544" s="945" t="s">
        <v>2176</v>
      </c>
      <c r="F544" s="888" t="s">
        <v>2177</v>
      </c>
      <c r="G544" s="641" t="s">
        <v>2178</v>
      </c>
      <c r="H544" s="888" t="s">
        <v>2179</v>
      </c>
      <c r="I544" s="959" t="s">
        <v>2180</v>
      </c>
      <c r="J544" s="847">
        <v>2</v>
      </c>
      <c r="K544" s="576"/>
      <c r="L544" s="578">
        <v>2</v>
      </c>
      <c r="M544" s="578">
        <v>2</v>
      </c>
      <c r="N544" s="580">
        <v>0</v>
      </c>
      <c r="O544" s="580">
        <v>2</v>
      </c>
      <c r="P544" s="580"/>
      <c r="Q544" s="568">
        <f t="shared" si="24"/>
        <v>0</v>
      </c>
      <c r="R544" s="573">
        <v>42500</v>
      </c>
      <c r="S544" s="616"/>
    </row>
    <row r="545" spans="1:19" ht="18">
      <c r="A545" s="880"/>
      <c r="B545" s="736" t="s">
        <v>63</v>
      </c>
      <c r="C545" s="725" t="s">
        <v>36</v>
      </c>
      <c r="D545" s="568" t="s">
        <v>37</v>
      </c>
      <c r="E545" s="944" t="s">
        <v>2181</v>
      </c>
      <c r="F545" s="877" t="s">
        <v>2182</v>
      </c>
      <c r="G545" s="877"/>
      <c r="H545" s="877" t="s">
        <v>2183</v>
      </c>
      <c r="I545" s="873" t="s">
        <v>2184</v>
      </c>
      <c r="J545" s="878">
        <v>1</v>
      </c>
      <c r="K545" s="571"/>
      <c r="L545" s="570">
        <v>1</v>
      </c>
      <c r="M545" s="570">
        <v>1</v>
      </c>
      <c r="N545" s="572">
        <v>0</v>
      </c>
      <c r="O545" s="572">
        <v>1</v>
      </c>
      <c r="P545" s="572">
        <v>0</v>
      </c>
      <c r="Q545" s="568">
        <f t="shared" si="24"/>
        <v>0</v>
      </c>
      <c r="R545" s="573">
        <v>41733</v>
      </c>
      <c r="S545" s="616" t="s">
        <v>2185</v>
      </c>
    </row>
    <row r="546" spans="1:19" ht="18">
      <c r="A546" s="880"/>
      <c r="B546" s="736" t="s">
        <v>252</v>
      </c>
      <c r="C546" s="725" t="s">
        <v>36</v>
      </c>
      <c r="D546" s="568" t="s">
        <v>37</v>
      </c>
      <c r="E546" s="660" t="s">
        <v>2186</v>
      </c>
      <c r="F546" s="888" t="s">
        <v>2187</v>
      </c>
      <c r="G546" s="888"/>
      <c r="H546" s="888" t="s">
        <v>2188</v>
      </c>
      <c r="I546" s="585" t="s">
        <v>2189</v>
      </c>
      <c r="J546" s="847">
        <v>1</v>
      </c>
      <c r="K546" s="576"/>
      <c r="L546" s="578">
        <v>1</v>
      </c>
      <c r="M546" s="578">
        <v>1</v>
      </c>
      <c r="N546" s="580">
        <v>0</v>
      </c>
      <c r="O546" s="580">
        <v>0</v>
      </c>
      <c r="P546" s="580">
        <v>1</v>
      </c>
      <c r="Q546" s="568">
        <f t="shared" si="24"/>
        <v>0</v>
      </c>
      <c r="R546" s="573">
        <v>41740</v>
      </c>
      <c r="S546" s="574">
        <v>42093</v>
      </c>
    </row>
    <row r="547" spans="1:19" ht="18">
      <c r="A547" s="880"/>
      <c r="B547" s="736" t="s">
        <v>252</v>
      </c>
      <c r="C547" s="725" t="s">
        <v>36</v>
      </c>
      <c r="D547" s="568" t="s">
        <v>37</v>
      </c>
      <c r="E547" s="960" t="s">
        <v>2190</v>
      </c>
      <c r="F547" s="888" t="s">
        <v>2191</v>
      </c>
      <c r="G547" s="888" t="s">
        <v>2192</v>
      </c>
      <c r="H547" s="961" t="s">
        <v>2193</v>
      </c>
      <c r="I547" s="874" t="s">
        <v>2194</v>
      </c>
      <c r="J547" s="646">
        <v>2</v>
      </c>
      <c r="K547" s="603"/>
      <c r="L547" s="578">
        <v>2</v>
      </c>
      <c r="M547" s="578">
        <v>2</v>
      </c>
      <c r="N547" s="580">
        <v>0</v>
      </c>
      <c r="O547" s="580">
        <v>0</v>
      </c>
      <c r="P547" s="580">
        <v>2</v>
      </c>
      <c r="Q547" s="568">
        <f t="shared" si="24"/>
        <v>0</v>
      </c>
      <c r="R547" s="573">
        <v>41729</v>
      </c>
      <c r="S547" s="574">
        <v>42202</v>
      </c>
    </row>
    <row r="548" spans="1:19" ht="18">
      <c r="A548" s="880"/>
      <c r="B548" s="736" t="s">
        <v>252</v>
      </c>
      <c r="C548" s="725" t="s">
        <v>36</v>
      </c>
      <c r="D548" s="568" t="s">
        <v>37</v>
      </c>
      <c r="E548" s="827" t="s">
        <v>2195</v>
      </c>
      <c r="F548" s="888" t="s">
        <v>2196</v>
      </c>
      <c r="G548" s="888" t="s">
        <v>2197</v>
      </c>
      <c r="H548" s="961" t="s">
        <v>2193</v>
      </c>
      <c r="I548" s="643" t="s">
        <v>2194</v>
      </c>
      <c r="J548" s="646">
        <v>1</v>
      </c>
      <c r="K548" s="603"/>
      <c r="L548" s="578">
        <v>1</v>
      </c>
      <c r="M548" s="578">
        <v>1</v>
      </c>
      <c r="N548" s="580">
        <v>0</v>
      </c>
      <c r="O548" s="580">
        <v>0</v>
      </c>
      <c r="P548" s="580">
        <v>1</v>
      </c>
      <c r="Q548" s="568">
        <f t="shared" si="24"/>
        <v>0</v>
      </c>
      <c r="R548" s="573">
        <v>41729</v>
      </c>
      <c r="S548" s="574">
        <v>42202</v>
      </c>
    </row>
    <row r="549" spans="1:19" ht="18">
      <c r="A549" s="880" t="s">
        <v>1942</v>
      </c>
      <c r="B549" s="736" t="s">
        <v>96</v>
      </c>
      <c r="C549" s="725">
        <v>1</v>
      </c>
      <c r="D549" s="568" t="s">
        <v>352</v>
      </c>
      <c r="E549" s="700" t="s">
        <v>2198</v>
      </c>
      <c r="F549" s="701" t="s">
        <v>2199</v>
      </c>
      <c r="G549" s="643" t="s">
        <v>2200</v>
      </c>
      <c r="H549" s="643" t="s">
        <v>2201</v>
      </c>
      <c r="I549" s="647" t="s">
        <v>2202</v>
      </c>
      <c r="J549" s="962">
        <v>120</v>
      </c>
      <c r="K549" s="563">
        <v>80</v>
      </c>
      <c r="L549" s="658">
        <v>200</v>
      </c>
      <c r="M549" s="658">
        <v>200</v>
      </c>
      <c r="N549" s="580">
        <v>110</v>
      </c>
      <c r="O549" s="579">
        <v>90</v>
      </c>
      <c r="P549" s="579">
        <v>0</v>
      </c>
      <c r="Q549" s="568">
        <f t="shared" si="24"/>
        <v>0</v>
      </c>
      <c r="R549" s="573">
        <v>42437</v>
      </c>
      <c r="S549" s="616"/>
    </row>
    <row r="550" spans="1:19" ht="18">
      <c r="A550" s="880"/>
      <c r="B550" s="736" t="s">
        <v>42</v>
      </c>
      <c r="C550" s="725" t="s">
        <v>36</v>
      </c>
      <c r="D550" s="568" t="s">
        <v>37</v>
      </c>
      <c r="E550" s="945" t="s">
        <v>2203</v>
      </c>
      <c r="F550" s="643" t="s">
        <v>2204</v>
      </c>
      <c r="G550" s="888" t="s">
        <v>2205</v>
      </c>
      <c r="H550" s="888" t="s">
        <v>2206</v>
      </c>
      <c r="I550" s="711" t="s">
        <v>2207</v>
      </c>
      <c r="J550" s="963" t="s">
        <v>986</v>
      </c>
      <c r="K550" s="576"/>
      <c r="L550" s="578">
        <v>13</v>
      </c>
      <c r="M550" s="578">
        <v>13</v>
      </c>
      <c r="N550" s="580">
        <v>0</v>
      </c>
      <c r="O550" s="580">
        <v>13</v>
      </c>
      <c r="P550" s="580"/>
      <c r="Q550" s="568">
        <f t="shared" si="24"/>
        <v>0</v>
      </c>
      <c r="R550" s="573">
        <v>42249</v>
      </c>
      <c r="S550" s="574" t="s">
        <v>2208</v>
      </c>
    </row>
    <row r="551" spans="1:19" ht="18">
      <c r="A551" s="880" t="s">
        <v>2209</v>
      </c>
      <c r="B551" s="736" t="s">
        <v>96</v>
      </c>
      <c r="C551" s="725">
        <v>1</v>
      </c>
      <c r="D551" s="568" t="s">
        <v>47</v>
      </c>
      <c r="E551" s="964" t="s">
        <v>2210</v>
      </c>
      <c r="F551" s="965" t="s">
        <v>2211</v>
      </c>
      <c r="G551" s="905"/>
      <c r="H551" s="905" t="s">
        <v>2212</v>
      </c>
      <c r="I551" s="959" t="s">
        <v>2213</v>
      </c>
      <c r="J551" s="662">
        <v>36</v>
      </c>
      <c r="K551" s="563">
        <v>24</v>
      </c>
      <c r="L551" s="658">
        <v>60</v>
      </c>
      <c r="M551" s="658">
        <v>60</v>
      </c>
      <c r="N551" s="579">
        <v>0</v>
      </c>
      <c r="O551" s="579">
        <v>60</v>
      </c>
      <c r="P551" s="579"/>
      <c r="Q551" s="568">
        <f t="shared" si="24"/>
        <v>0</v>
      </c>
      <c r="R551" s="573" t="s">
        <v>2214</v>
      </c>
      <c r="S551" s="616"/>
    </row>
    <row r="552" spans="1:19" ht="18">
      <c r="A552" s="880"/>
      <c r="B552" s="736" t="s">
        <v>42</v>
      </c>
      <c r="C552" s="725" t="s">
        <v>36</v>
      </c>
      <c r="D552" s="705" t="s">
        <v>37</v>
      </c>
      <c r="E552" s="966" t="s">
        <v>2215</v>
      </c>
      <c r="F552" s="701" t="s">
        <v>2216</v>
      </c>
      <c r="G552" s="643"/>
      <c r="H552" s="643" t="s">
        <v>2217</v>
      </c>
      <c r="I552" s="868" t="s">
        <v>94</v>
      </c>
      <c r="J552" s="644">
        <v>8</v>
      </c>
      <c r="K552" s="563"/>
      <c r="L552" s="658">
        <v>8</v>
      </c>
      <c r="M552" s="658">
        <v>8</v>
      </c>
      <c r="N552" s="579">
        <v>8</v>
      </c>
      <c r="O552" s="579"/>
      <c r="P552" s="579"/>
      <c r="Q552" s="568">
        <f t="shared" si="24"/>
        <v>0</v>
      </c>
      <c r="R552" s="619"/>
      <c r="S552" s="616"/>
    </row>
    <row r="553" spans="1:19" ht="18">
      <c r="A553" s="880"/>
      <c r="B553" s="736" t="s">
        <v>368</v>
      </c>
      <c r="C553" s="725" t="s">
        <v>36</v>
      </c>
      <c r="D553" s="705" t="s">
        <v>37</v>
      </c>
      <c r="E553" s="966" t="s">
        <v>2218</v>
      </c>
      <c r="F553" s="701" t="s">
        <v>2219</v>
      </c>
      <c r="G553" s="643"/>
      <c r="H553" s="643" t="s">
        <v>2220</v>
      </c>
      <c r="I553" s="868" t="s">
        <v>2221</v>
      </c>
      <c r="J553" s="644">
        <v>2</v>
      </c>
      <c r="K553" s="563"/>
      <c r="L553" s="658">
        <v>2</v>
      </c>
      <c r="M553" s="658">
        <v>2</v>
      </c>
      <c r="N553" s="579">
        <v>2</v>
      </c>
      <c r="O553" s="579"/>
      <c r="P553" s="579"/>
      <c r="Q553" s="568">
        <f t="shared" si="24"/>
        <v>0</v>
      </c>
      <c r="R553" s="573">
        <v>41897</v>
      </c>
      <c r="S553" s="616"/>
    </row>
    <row r="554" spans="1:19" ht="18">
      <c r="A554" s="880"/>
      <c r="B554" s="736" t="s">
        <v>252</v>
      </c>
      <c r="C554" s="725" t="s">
        <v>36</v>
      </c>
      <c r="D554" s="705" t="s">
        <v>37</v>
      </c>
      <c r="E554" s="967" t="s">
        <v>2222</v>
      </c>
      <c r="F554" s="888" t="s">
        <v>2223</v>
      </c>
      <c r="G554" s="888"/>
      <c r="H554" s="643" t="s">
        <v>1793</v>
      </c>
      <c r="I554" s="868" t="s">
        <v>2224</v>
      </c>
      <c r="J554" s="662">
        <v>132</v>
      </c>
      <c r="K554" s="563"/>
      <c r="L554" s="578">
        <v>132</v>
      </c>
      <c r="M554" s="578">
        <v>132</v>
      </c>
      <c r="N554" s="580">
        <v>0</v>
      </c>
      <c r="O554" s="580">
        <v>36</v>
      </c>
      <c r="P554" s="922">
        <v>96</v>
      </c>
      <c r="Q554" s="923">
        <f t="shared" si="24"/>
        <v>0</v>
      </c>
      <c r="R554" s="573">
        <v>41733</v>
      </c>
      <c r="S554" s="616" t="s">
        <v>2225</v>
      </c>
    </row>
    <row r="555" spans="1:19" ht="18">
      <c r="A555" s="880"/>
      <c r="B555" s="736" t="s">
        <v>252</v>
      </c>
      <c r="C555" s="725" t="s">
        <v>36</v>
      </c>
      <c r="D555" s="705" t="s">
        <v>37</v>
      </c>
      <c r="E555" s="967" t="s">
        <v>2222</v>
      </c>
      <c r="F555" s="888" t="s">
        <v>2226</v>
      </c>
      <c r="G555" s="888" t="s">
        <v>2227</v>
      </c>
      <c r="H555" s="643" t="s">
        <v>1793</v>
      </c>
      <c r="I555" s="868" t="s">
        <v>2224</v>
      </c>
      <c r="J555" s="662"/>
      <c r="K555" s="563">
        <v>88</v>
      </c>
      <c r="L555" s="578">
        <v>88</v>
      </c>
      <c r="M555" s="578">
        <v>88</v>
      </c>
      <c r="N555" s="580">
        <v>0</v>
      </c>
      <c r="O555" s="580">
        <v>22</v>
      </c>
      <c r="P555" s="922">
        <v>66</v>
      </c>
      <c r="Q555" s="923">
        <f t="shared" si="24"/>
        <v>0</v>
      </c>
      <c r="R555" s="573">
        <v>41733</v>
      </c>
      <c r="S555" s="616" t="s">
        <v>2225</v>
      </c>
    </row>
    <row r="556" spans="1:19" ht="18">
      <c r="A556" s="880" t="s">
        <v>2228</v>
      </c>
      <c r="B556" s="736" t="s">
        <v>96</v>
      </c>
      <c r="C556" s="725">
        <v>1</v>
      </c>
      <c r="D556" s="705" t="s">
        <v>47</v>
      </c>
      <c r="E556" s="967" t="s">
        <v>2229</v>
      </c>
      <c r="F556" s="888" t="s">
        <v>2230</v>
      </c>
      <c r="G556" s="888"/>
      <c r="H556" s="643" t="s">
        <v>2231</v>
      </c>
      <c r="I556" s="868" t="s">
        <v>94</v>
      </c>
      <c r="J556" s="662">
        <f>65-26</f>
        <v>39</v>
      </c>
      <c r="K556" s="563">
        <f>65*0.4</f>
        <v>26</v>
      </c>
      <c r="L556" s="578">
        <v>65</v>
      </c>
      <c r="M556" s="578">
        <v>65</v>
      </c>
      <c r="N556" s="580">
        <v>65</v>
      </c>
      <c r="O556" s="580"/>
      <c r="P556" s="580"/>
      <c r="Q556" s="568">
        <f t="shared" si="24"/>
        <v>0</v>
      </c>
      <c r="R556" s="573"/>
      <c r="S556" s="616"/>
    </row>
    <row r="557" spans="1:19" ht="18">
      <c r="A557" s="880"/>
      <c r="B557" s="736" t="s">
        <v>368</v>
      </c>
      <c r="C557" s="725" t="s">
        <v>36</v>
      </c>
      <c r="D557" s="705" t="s">
        <v>37</v>
      </c>
      <c r="E557" s="966" t="s">
        <v>2232</v>
      </c>
      <c r="F557" s="701" t="s">
        <v>2233</v>
      </c>
      <c r="G557" s="643"/>
      <c r="H557" s="643" t="s">
        <v>2234</v>
      </c>
      <c r="I557" s="968" t="s">
        <v>1430</v>
      </c>
      <c r="J557" s="662">
        <v>30</v>
      </c>
      <c r="K557" s="563"/>
      <c r="L557" s="658">
        <v>30</v>
      </c>
      <c r="M557" s="658">
        <v>30</v>
      </c>
      <c r="N557" s="579">
        <v>0</v>
      </c>
      <c r="O557" s="579">
        <v>30</v>
      </c>
      <c r="P557" s="579"/>
      <c r="Q557" s="568">
        <f t="shared" si="24"/>
        <v>0</v>
      </c>
      <c r="R557" s="619" t="s">
        <v>2235</v>
      </c>
      <c r="S557" s="616"/>
    </row>
    <row r="558" spans="1:19" ht="18">
      <c r="A558" s="880"/>
      <c r="B558" s="736" t="s">
        <v>368</v>
      </c>
      <c r="C558" s="725" t="s">
        <v>36</v>
      </c>
      <c r="D558" s="705" t="s">
        <v>37</v>
      </c>
      <c r="E558" s="966" t="s">
        <v>2236</v>
      </c>
      <c r="F558" s="701" t="s">
        <v>2237</v>
      </c>
      <c r="G558" s="643" t="s">
        <v>2238</v>
      </c>
      <c r="H558" s="643" t="s">
        <v>2239</v>
      </c>
      <c r="I558" s="959" t="s">
        <v>2240</v>
      </c>
      <c r="J558" s="644">
        <v>1</v>
      </c>
      <c r="K558" s="563"/>
      <c r="L558" s="658">
        <v>1</v>
      </c>
      <c r="M558" s="658">
        <v>1</v>
      </c>
      <c r="N558" s="579">
        <v>1</v>
      </c>
      <c r="O558" s="579"/>
      <c r="P558" s="579"/>
      <c r="Q558" s="568">
        <f t="shared" si="24"/>
        <v>0</v>
      </c>
      <c r="R558" s="619" t="s">
        <v>2241</v>
      </c>
      <c r="S558" s="616"/>
    </row>
    <row r="559" spans="1:19" ht="18">
      <c r="A559" s="880"/>
      <c r="B559" s="736" t="s">
        <v>368</v>
      </c>
      <c r="C559" s="725" t="s">
        <v>36</v>
      </c>
      <c r="D559" s="705" t="s">
        <v>352</v>
      </c>
      <c r="E559" s="966" t="s">
        <v>2242</v>
      </c>
      <c r="F559" s="701" t="s">
        <v>2243</v>
      </c>
      <c r="G559" s="643"/>
      <c r="H559" s="643" t="s">
        <v>2244</v>
      </c>
      <c r="I559" s="868" t="s">
        <v>2245</v>
      </c>
      <c r="J559" s="644">
        <v>1</v>
      </c>
      <c r="K559" s="563"/>
      <c r="L559" s="658">
        <v>1</v>
      </c>
      <c r="M559" s="658">
        <v>1</v>
      </c>
      <c r="N559" s="580">
        <v>0</v>
      </c>
      <c r="O559" s="579">
        <v>1</v>
      </c>
      <c r="P559" s="580">
        <v>0</v>
      </c>
      <c r="Q559" s="568">
        <f t="shared" si="24"/>
        <v>0</v>
      </c>
      <c r="R559" s="573">
        <v>41372</v>
      </c>
      <c r="S559" s="616"/>
    </row>
    <row r="560" spans="1:19" ht="18">
      <c r="A560" s="880"/>
      <c r="B560" s="736" t="s">
        <v>42</v>
      </c>
      <c r="C560" s="725" t="s">
        <v>36</v>
      </c>
      <c r="D560" s="705" t="s">
        <v>37</v>
      </c>
      <c r="E560" s="966" t="s">
        <v>2246</v>
      </c>
      <c r="F560" s="701" t="s">
        <v>2247</v>
      </c>
      <c r="G560" s="643"/>
      <c r="H560" s="643" t="s">
        <v>2248</v>
      </c>
      <c r="I560" s="868" t="s">
        <v>2249</v>
      </c>
      <c r="J560" s="644">
        <v>5</v>
      </c>
      <c r="K560" s="563"/>
      <c r="L560" s="658">
        <v>6</v>
      </c>
      <c r="M560" s="658">
        <v>5</v>
      </c>
      <c r="N560" s="579">
        <v>0</v>
      </c>
      <c r="O560" s="579">
        <v>5</v>
      </c>
      <c r="P560" s="580"/>
      <c r="Q560" s="568">
        <f t="shared" si="24"/>
        <v>0</v>
      </c>
      <c r="R560" s="573">
        <v>41943</v>
      </c>
      <c r="S560" s="616" t="s">
        <v>2250</v>
      </c>
    </row>
    <row r="561" spans="1:19" ht="18">
      <c r="A561" s="880"/>
      <c r="B561" s="736" t="s">
        <v>42</v>
      </c>
      <c r="C561" s="725" t="s">
        <v>36</v>
      </c>
      <c r="D561" s="568" t="s">
        <v>352</v>
      </c>
      <c r="E561" s="969" t="s">
        <v>2251</v>
      </c>
      <c r="F561" s="970" t="s">
        <v>2252</v>
      </c>
      <c r="G561" s="905" t="s">
        <v>2253</v>
      </c>
      <c r="H561" s="905" t="s">
        <v>2254</v>
      </c>
      <c r="I561" s="868" t="s">
        <v>94</v>
      </c>
      <c r="J561" s="644">
        <v>1</v>
      </c>
      <c r="K561" s="563"/>
      <c r="L561" s="658">
        <v>1</v>
      </c>
      <c r="M561" s="658">
        <v>1</v>
      </c>
      <c r="N561" s="579">
        <v>1</v>
      </c>
      <c r="O561" s="579"/>
      <c r="P561" s="580">
        <v>0</v>
      </c>
      <c r="Q561" s="568">
        <f t="shared" si="24"/>
        <v>0</v>
      </c>
      <c r="R561" s="619"/>
      <c r="S561" s="616"/>
    </row>
    <row r="562" spans="1:19" ht="18">
      <c r="A562" s="880"/>
      <c r="B562" s="736" t="s">
        <v>42</v>
      </c>
      <c r="C562" s="725" t="s">
        <v>36</v>
      </c>
      <c r="D562" s="705" t="s">
        <v>37</v>
      </c>
      <c r="E562" s="967" t="s">
        <v>2255</v>
      </c>
      <c r="F562" s="643" t="s">
        <v>2256</v>
      </c>
      <c r="G562" s="643"/>
      <c r="H562" s="643" t="s">
        <v>2257</v>
      </c>
      <c r="I562" s="868" t="s">
        <v>94</v>
      </c>
      <c r="J562" s="644">
        <v>1</v>
      </c>
      <c r="K562" s="563"/>
      <c r="L562" s="658">
        <v>1</v>
      </c>
      <c r="M562" s="658">
        <v>1</v>
      </c>
      <c r="N562" s="579">
        <v>1</v>
      </c>
      <c r="O562" s="579"/>
      <c r="P562" s="580"/>
      <c r="Q562" s="568">
        <f t="shared" si="24"/>
        <v>0</v>
      </c>
      <c r="R562" s="619"/>
      <c r="S562" s="616"/>
    </row>
    <row r="563" spans="1:19" ht="18">
      <c r="A563" s="880"/>
      <c r="B563" s="736" t="s">
        <v>2258</v>
      </c>
      <c r="C563" s="725" t="s">
        <v>36</v>
      </c>
      <c r="D563" s="705" t="s">
        <v>37</v>
      </c>
      <c r="E563" s="966" t="s">
        <v>2259</v>
      </c>
      <c r="F563" s="643" t="s">
        <v>2260</v>
      </c>
      <c r="G563" s="643" t="s">
        <v>2261</v>
      </c>
      <c r="H563" s="643" t="s">
        <v>1793</v>
      </c>
      <c r="I563" s="959" t="s">
        <v>2262</v>
      </c>
      <c r="J563" s="644">
        <v>2</v>
      </c>
      <c r="K563" s="563"/>
      <c r="L563" s="658">
        <v>3</v>
      </c>
      <c r="M563" s="658">
        <v>2</v>
      </c>
      <c r="N563" s="579">
        <v>0</v>
      </c>
      <c r="O563" s="579">
        <v>0</v>
      </c>
      <c r="P563" s="580">
        <v>2</v>
      </c>
      <c r="Q563" s="568">
        <f t="shared" si="24"/>
        <v>0</v>
      </c>
      <c r="R563" s="573">
        <v>41974</v>
      </c>
      <c r="S563" s="574">
        <v>42333</v>
      </c>
    </row>
    <row r="564" spans="1:19" ht="18">
      <c r="A564" s="880" t="s">
        <v>1942</v>
      </c>
      <c r="B564" s="736" t="s">
        <v>96</v>
      </c>
      <c r="C564" s="725">
        <v>1</v>
      </c>
      <c r="D564" s="705" t="s">
        <v>352</v>
      </c>
      <c r="E564" s="966" t="s">
        <v>2263</v>
      </c>
      <c r="F564" s="971" t="s">
        <v>2264</v>
      </c>
      <c r="G564" s="643" t="s">
        <v>2265</v>
      </c>
      <c r="H564" s="643" t="s">
        <v>2266</v>
      </c>
      <c r="I564" s="868" t="s">
        <v>2267</v>
      </c>
      <c r="J564" s="662">
        <v>471</v>
      </c>
      <c r="K564" s="563">
        <v>314</v>
      </c>
      <c r="L564" s="658">
        <v>785</v>
      </c>
      <c r="M564" s="658">
        <v>785</v>
      </c>
      <c r="N564" s="579">
        <v>0</v>
      </c>
      <c r="O564" s="579">
        <v>785</v>
      </c>
      <c r="P564" s="579">
        <v>0</v>
      </c>
      <c r="Q564" s="568">
        <f t="shared" si="24"/>
        <v>0</v>
      </c>
      <c r="R564" s="573">
        <v>42428</v>
      </c>
      <c r="S564" s="616" t="s">
        <v>2268</v>
      </c>
    </row>
    <row r="565" spans="1:19" ht="18">
      <c r="A565" s="880" t="s">
        <v>2269</v>
      </c>
      <c r="B565" s="736" t="s">
        <v>96</v>
      </c>
      <c r="C565" s="725">
        <v>1</v>
      </c>
      <c r="D565" s="705" t="s">
        <v>47</v>
      </c>
      <c r="E565" s="966" t="s">
        <v>2270</v>
      </c>
      <c r="F565" s="701" t="s">
        <v>2271</v>
      </c>
      <c r="G565" s="643"/>
      <c r="H565" s="643" t="s">
        <v>2272</v>
      </c>
      <c r="I565" s="959" t="s">
        <v>2273</v>
      </c>
      <c r="J565" s="662">
        <v>90</v>
      </c>
      <c r="K565" s="563">
        <v>60</v>
      </c>
      <c r="L565" s="658">
        <v>150</v>
      </c>
      <c r="M565" s="658">
        <v>150</v>
      </c>
      <c r="N565" s="579">
        <v>0</v>
      </c>
      <c r="O565" s="579">
        <v>149</v>
      </c>
      <c r="P565" s="579">
        <v>1</v>
      </c>
      <c r="Q565" s="568">
        <f t="shared" si="24"/>
        <v>0</v>
      </c>
      <c r="R565" s="573">
        <v>42479</v>
      </c>
      <c r="S565" s="616"/>
    </row>
    <row r="566" spans="1:19" ht="18">
      <c r="A566" s="880" t="s">
        <v>2274</v>
      </c>
      <c r="B566" s="736" t="s">
        <v>96</v>
      </c>
      <c r="C566" s="725">
        <v>1</v>
      </c>
      <c r="D566" s="705" t="s">
        <v>47</v>
      </c>
      <c r="E566" s="972" t="s">
        <v>2275</v>
      </c>
      <c r="F566" s="971" t="s">
        <v>2276</v>
      </c>
      <c r="G566" s="643"/>
      <c r="H566" s="643" t="s">
        <v>2277</v>
      </c>
      <c r="I566" s="868" t="s">
        <v>2278</v>
      </c>
      <c r="J566" s="662">
        <f>70*0.6</f>
        <v>42.000000000000007</v>
      </c>
      <c r="K566" s="563">
        <f>70*0.4</f>
        <v>28</v>
      </c>
      <c r="L566" s="658">
        <v>70</v>
      </c>
      <c r="M566" s="658">
        <v>69</v>
      </c>
      <c r="N566" s="579">
        <v>0</v>
      </c>
      <c r="O566" s="579">
        <v>22</v>
      </c>
      <c r="P566" s="579">
        <v>47</v>
      </c>
      <c r="Q566" s="568">
        <f t="shared" si="24"/>
        <v>0</v>
      </c>
      <c r="R566" s="573">
        <v>41676</v>
      </c>
      <c r="S566" s="616" t="s">
        <v>2279</v>
      </c>
    </row>
    <row r="567" spans="1:19" ht="18">
      <c r="A567" s="880"/>
      <c r="B567" s="736" t="s">
        <v>368</v>
      </c>
      <c r="C567" s="870"/>
      <c r="D567" s="870"/>
      <c r="E567" s="973" t="s">
        <v>2280</v>
      </c>
      <c r="F567" s="974" t="s">
        <v>2281</v>
      </c>
      <c r="G567" s="694"/>
      <c r="H567" s="694" t="s">
        <v>2282</v>
      </c>
      <c r="I567" s="975" t="s">
        <v>2283</v>
      </c>
      <c r="J567" s="609"/>
      <c r="K567" s="596"/>
      <c r="L567" s="703"/>
      <c r="M567" s="703"/>
      <c r="N567" s="596"/>
      <c r="O567" s="596"/>
      <c r="P567" s="596"/>
      <c r="Q567" s="596">
        <f t="shared" si="24"/>
        <v>0</v>
      </c>
      <c r="R567" s="596"/>
      <c r="S567" s="596"/>
    </row>
    <row r="568" spans="1:19" ht="18">
      <c r="A568" s="880"/>
      <c r="B568" s="736" t="s">
        <v>368</v>
      </c>
      <c r="C568" s="725" t="s">
        <v>36</v>
      </c>
      <c r="D568" s="705" t="s">
        <v>37</v>
      </c>
      <c r="E568" s="966" t="s">
        <v>2284</v>
      </c>
      <c r="F568" s="701" t="s">
        <v>2285</v>
      </c>
      <c r="G568" s="643" t="s">
        <v>2286</v>
      </c>
      <c r="H568" s="643" t="s">
        <v>2287</v>
      </c>
      <c r="I568" s="868" t="s">
        <v>94</v>
      </c>
      <c r="J568" s="644">
        <v>5</v>
      </c>
      <c r="K568" s="563"/>
      <c r="L568" s="658">
        <v>5</v>
      </c>
      <c r="M568" s="658">
        <v>5</v>
      </c>
      <c r="N568" s="579">
        <v>5</v>
      </c>
      <c r="O568" s="579"/>
      <c r="P568" s="579"/>
      <c r="Q568" s="568">
        <f t="shared" si="24"/>
        <v>0</v>
      </c>
      <c r="R568" s="619"/>
      <c r="S568" s="616"/>
    </row>
    <row r="569" spans="1:19" ht="18">
      <c r="A569" s="880" t="s">
        <v>2288</v>
      </c>
      <c r="B569" s="736" t="s">
        <v>96</v>
      </c>
      <c r="C569" s="569">
        <v>1</v>
      </c>
      <c r="D569" s="952" t="s">
        <v>37</v>
      </c>
      <c r="E569" s="966" t="s">
        <v>2289</v>
      </c>
      <c r="F569" s="701" t="s">
        <v>2290</v>
      </c>
      <c r="G569" s="643" t="s">
        <v>2291</v>
      </c>
      <c r="H569" s="643" t="s">
        <v>2292</v>
      </c>
      <c r="I569" s="868" t="s">
        <v>94</v>
      </c>
      <c r="J569" s="568"/>
      <c r="K569" s="563">
        <f>37+2</f>
        <v>39</v>
      </c>
      <c r="L569" s="658">
        <v>39</v>
      </c>
      <c r="M569" s="658">
        <v>39</v>
      </c>
      <c r="N569" s="579">
        <v>39</v>
      </c>
      <c r="O569" s="579"/>
      <c r="P569" s="579"/>
      <c r="Q569" s="568">
        <f t="shared" si="24"/>
        <v>0</v>
      </c>
      <c r="R569" s="619"/>
      <c r="S569" s="616"/>
    </row>
    <row r="570" spans="1:19" ht="18">
      <c r="A570" s="880"/>
      <c r="B570" s="736" t="s">
        <v>368</v>
      </c>
      <c r="C570" s="569" t="s">
        <v>36</v>
      </c>
      <c r="D570" s="952" t="s">
        <v>47</v>
      </c>
      <c r="E570" s="976" t="s">
        <v>2293</v>
      </c>
      <c r="F570" s="698" t="s">
        <v>2294</v>
      </c>
      <c r="G570" s="613"/>
      <c r="H570" s="613" t="s">
        <v>2295</v>
      </c>
      <c r="I570" s="577" t="s">
        <v>2296</v>
      </c>
      <c r="J570" s="563">
        <v>1</v>
      </c>
      <c r="K570" s="563"/>
      <c r="L570" s="658">
        <v>1</v>
      </c>
      <c r="M570" s="658">
        <v>1</v>
      </c>
      <c r="N570" s="579">
        <v>0</v>
      </c>
      <c r="O570" s="579">
        <v>1</v>
      </c>
      <c r="P570" s="579"/>
      <c r="Q570" s="568">
        <f t="shared" si="24"/>
        <v>0</v>
      </c>
      <c r="R570" s="573">
        <v>42167</v>
      </c>
      <c r="S570" s="616"/>
    </row>
    <row r="571" spans="1:19" ht="18">
      <c r="A571" s="880"/>
      <c r="B571" s="736" t="s">
        <v>42</v>
      </c>
      <c r="C571" s="569" t="s">
        <v>36</v>
      </c>
      <c r="D571" s="705" t="s">
        <v>37</v>
      </c>
      <c r="E571" s="697" t="s">
        <v>2297</v>
      </c>
      <c r="F571" s="658" t="s">
        <v>2298</v>
      </c>
      <c r="G571" s="563"/>
      <c r="H571" s="563" t="s">
        <v>2299</v>
      </c>
      <c r="I571" s="644" t="s">
        <v>94</v>
      </c>
      <c r="J571" s="563">
        <v>1</v>
      </c>
      <c r="K571" s="563"/>
      <c r="L571" s="658">
        <v>1</v>
      </c>
      <c r="M571" s="658">
        <v>1</v>
      </c>
      <c r="N571" s="579">
        <v>1</v>
      </c>
      <c r="O571" s="579"/>
      <c r="P571" s="579"/>
      <c r="Q571" s="568">
        <f t="shared" si="24"/>
        <v>0</v>
      </c>
      <c r="R571" s="619"/>
      <c r="S571" s="616"/>
    </row>
    <row r="572" spans="1:19" ht="18">
      <c r="A572" s="880"/>
      <c r="B572" s="736" t="s">
        <v>1494</v>
      </c>
      <c r="C572" s="569" t="s">
        <v>36</v>
      </c>
      <c r="D572" s="705" t="s">
        <v>37</v>
      </c>
      <c r="E572" s="969" t="s">
        <v>2300</v>
      </c>
      <c r="F572" s="714" t="s">
        <v>2301</v>
      </c>
      <c r="G572" s="577"/>
      <c r="H572" s="563" t="s">
        <v>2302</v>
      </c>
      <c r="I572" s="602" t="s">
        <v>2303</v>
      </c>
      <c r="J572" s="563">
        <v>1</v>
      </c>
      <c r="K572" s="563"/>
      <c r="L572" s="658">
        <v>1</v>
      </c>
      <c r="M572" s="658">
        <v>1</v>
      </c>
      <c r="N572" s="579">
        <v>0</v>
      </c>
      <c r="O572" s="579">
        <v>0</v>
      </c>
      <c r="P572" s="579">
        <v>1</v>
      </c>
      <c r="Q572" s="568">
        <f t="shared" si="24"/>
        <v>0</v>
      </c>
      <c r="R572" s="573">
        <v>42283</v>
      </c>
      <c r="S572" s="574">
        <v>42486</v>
      </c>
    </row>
    <row r="573" spans="1:19" ht="18">
      <c r="A573" s="880"/>
      <c r="B573" s="736" t="s">
        <v>368</v>
      </c>
      <c r="C573" s="569" t="s">
        <v>36</v>
      </c>
      <c r="D573" s="705" t="s">
        <v>37</v>
      </c>
      <c r="E573" s="697" t="s">
        <v>2304</v>
      </c>
      <c r="F573" s="658" t="s">
        <v>2305</v>
      </c>
      <c r="G573" s="563" t="s">
        <v>2306</v>
      </c>
      <c r="H573" s="563" t="s">
        <v>2307</v>
      </c>
      <c r="I573" s="873" t="s">
        <v>2308</v>
      </c>
      <c r="J573" s="563">
        <v>2</v>
      </c>
      <c r="K573" s="563"/>
      <c r="L573" s="658">
        <v>2</v>
      </c>
      <c r="M573" s="658">
        <v>2</v>
      </c>
      <c r="N573" s="579">
        <v>2</v>
      </c>
      <c r="O573" s="579"/>
      <c r="P573" s="579"/>
      <c r="Q573" s="568">
        <f t="shared" ref="Q573:Q585" si="25">+M573-N573-O573-P573</f>
        <v>0</v>
      </c>
      <c r="R573" s="619" t="s">
        <v>2309</v>
      </c>
      <c r="S573" s="616"/>
    </row>
    <row r="574" spans="1:19" ht="18">
      <c r="A574" s="880"/>
      <c r="B574" s="736" t="s">
        <v>368</v>
      </c>
      <c r="C574" s="725" t="s">
        <v>36</v>
      </c>
      <c r="D574" s="705" t="s">
        <v>37</v>
      </c>
      <c r="E574" s="966" t="s">
        <v>2310</v>
      </c>
      <c r="F574" s="971" t="s">
        <v>2311</v>
      </c>
      <c r="G574" s="643"/>
      <c r="H574" s="643" t="s">
        <v>2312</v>
      </c>
      <c r="I574" s="954" t="s">
        <v>2313</v>
      </c>
      <c r="J574" s="662"/>
      <c r="K574" s="563">
        <v>77</v>
      </c>
      <c r="L574" s="658">
        <v>81</v>
      </c>
      <c r="M574" s="658">
        <v>77</v>
      </c>
      <c r="N574" s="579">
        <v>0</v>
      </c>
      <c r="O574" s="579">
        <v>77</v>
      </c>
      <c r="P574" s="579">
        <v>0</v>
      </c>
      <c r="Q574" s="568">
        <f t="shared" si="25"/>
        <v>0</v>
      </c>
      <c r="R574" s="573">
        <v>41731</v>
      </c>
      <c r="S574" s="616"/>
    </row>
    <row r="575" spans="1:19" ht="18">
      <c r="A575" s="880"/>
      <c r="B575" s="736" t="s">
        <v>42</v>
      </c>
      <c r="C575" s="569" t="s">
        <v>36</v>
      </c>
      <c r="D575" s="705" t="s">
        <v>37</v>
      </c>
      <c r="E575" s="969" t="s">
        <v>2314</v>
      </c>
      <c r="F575" s="714" t="s">
        <v>2315</v>
      </c>
      <c r="G575" s="577"/>
      <c r="H575" s="639" t="s">
        <v>2316</v>
      </c>
      <c r="I575" s="643" t="s">
        <v>94</v>
      </c>
      <c r="J575" s="644">
        <v>1</v>
      </c>
      <c r="K575" s="563"/>
      <c r="L575" s="658">
        <v>1</v>
      </c>
      <c r="M575" s="658">
        <v>1</v>
      </c>
      <c r="N575" s="579">
        <v>1</v>
      </c>
      <c r="O575" s="579"/>
      <c r="P575" s="579"/>
      <c r="Q575" s="568">
        <f t="shared" si="25"/>
        <v>0</v>
      </c>
      <c r="R575" s="619"/>
      <c r="S575" s="616"/>
    </row>
    <row r="576" spans="1:19" ht="18">
      <c r="A576" s="880"/>
      <c r="B576" s="736" t="s">
        <v>42</v>
      </c>
      <c r="C576" s="569" t="s">
        <v>36</v>
      </c>
      <c r="D576" s="705" t="s">
        <v>47</v>
      </c>
      <c r="E576" s="697" t="s">
        <v>2317</v>
      </c>
      <c r="F576" s="658" t="s">
        <v>2318</v>
      </c>
      <c r="G576" s="563"/>
      <c r="H576" s="639" t="s">
        <v>2319</v>
      </c>
      <c r="I576" s="711" t="s">
        <v>2320</v>
      </c>
      <c r="J576" s="563">
        <v>2</v>
      </c>
      <c r="K576" s="563"/>
      <c r="L576" s="658">
        <v>2</v>
      </c>
      <c r="M576" s="658">
        <v>2</v>
      </c>
      <c r="N576" s="579">
        <v>0</v>
      </c>
      <c r="O576" s="579">
        <v>0</v>
      </c>
      <c r="P576" s="579">
        <v>2</v>
      </c>
      <c r="Q576" s="568">
        <f t="shared" si="25"/>
        <v>0</v>
      </c>
      <c r="R576" s="573">
        <v>42381</v>
      </c>
      <c r="S576" s="574">
        <v>42635</v>
      </c>
    </row>
    <row r="577" spans="1:19" ht="18">
      <c r="A577" s="880"/>
      <c r="B577" s="736" t="s">
        <v>368</v>
      </c>
      <c r="C577" s="569" t="s">
        <v>36</v>
      </c>
      <c r="D577" s="705" t="s">
        <v>37</v>
      </c>
      <c r="E577" s="697" t="s">
        <v>2321</v>
      </c>
      <c r="F577" s="658" t="s">
        <v>2322</v>
      </c>
      <c r="G577" s="563"/>
      <c r="H577" s="563" t="s">
        <v>2312</v>
      </c>
      <c r="I577" s="868" t="s">
        <v>94</v>
      </c>
      <c r="J577" s="563">
        <v>8</v>
      </c>
      <c r="K577" s="563"/>
      <c r="L577" s="658">
        <v>8</v>
      </c>
      <c r="M577" s="658">
        <v>8</v>
      </c>
      <c r="N577" s="579">
        <v>8</v>
      </c>
      <c r="O577" s="579"/>
      <c r="P577" s="579"/>
      <c r="Q577" s="568">
        <f t="shared" si="25"/>
        <v>0</v>
      </c>
      <c r="R577" s="619"/>
      <c r="S577" s="616"/>
    </row>
    <row r="578" spans="1:19" ht="18">
      <c r="A578" s="880" t="s">
        <v>2323</v>
      </c>
      <c r="B578" s="736" t="s">
        <v>96</v>
      </c>
      <c r="C578" s="569">
        <v>1</v>
      </c>
      <c r="D578" s="705" t="s">
        <v>37</v>
      </c>
      <c r="E578" s="697" t="s">
        <v>2324</v>
      </c>
      <c r="F578" s="658" t="s">
        <v>2325</v>
      </c>
      <c r="G578" s="563"/>
      <c r="H578" s="563" t="s">
        <v>2326</v>
      </c>
      <c r="I578" s="644" t="s">
        <v>94</v>
      </c>
      <c r="J578" s="563">
        <f>425*0.6</f>
        <v>255.00000000000003</v>
      </c>
      <c r="K578" s="563">
        <f>425*0.4</f>
        <v>170</v>
      </c>
      <c r="L578" s="658">
        <v>425</v>
      </c>
      <c r="M578" s="658">
        <v>425</v>
      </c>
      <c r="N578" s="579">
        <v>425</v>
      </c>
      <c r="O578" s="579"/>
      <c r="P578" s="579"/>
      <c r="Q578" s="568">
        <f t="shared" si="25"/>
        <v>0</v>
      </c>
      <c r="R578" s="619"/>
      <c r="S578" s="616"/>
    </row>
    <row r="579" spans="1:19" ht="18">
      <c r="A579" s="880" t="s">
        <v>2323</v>
      </c>
      <c r="B579" s="736" t="s">
        <v>96</v>
      </c>
      <c r="C579" s="569">
        <v>1</v>
      </c>
      <c r="D579" s="705" t="s">
        <v>37</v>
      </c>
      <c r="E579" s="697" t="s">
        <v>2327</v>
      </c>
      <c r="F579" s="658" t="s">
        <v>2328</v>
      </c>
      <c r="G579" s="563" t="s">
        <v>2329</v>
      </c>
      <c r="H579" s="563" t="s">
        <v>2330</v>
      </c>
      <c r="I579" s="644" t="s">
        <v>94</v>
      </c>
      <c r="J579" s="882">
        <v>441</v>
      </c>
      <c r="K579" s="563">
        <v>294</v>
      </c>
      <c r="L579" s="658">
        <v>735</v>
      </c>
      <c r="M579" s="658">
        <v>735</v>
      </c>
      <c r="N579" s="579">
        <v>735</v>
      </c>
      <c r="O579" s="579">
        <v>0</v>
      </c>
      <c r="P579" s="579">
        <v>0</v>
      </c>
      <c r="Q579" s="568">
        <f t="shared" si="25"/>
        <v>0</v>
      </c>
      <c r="R579" s="619"/>
      <c r="S579" s="616"/>
    </row>
    <row r="580" spans="1:19" ht="18">
      <c r="A580" s="880"/>
      <c r="B580" s="736" t="s">
        <v>42</v>
      </c>
      <c r="C580" s="725" t="s">
        <v>36</v>
      </c>
      <c r="D580" s="705" t="s">
        <v>37</v>
      </c>
      <c r="E580" s="967" t="s">
        <v>2331</v>
      </c>
      <c r="F580" s="643" t="s">
        <v>2332</v>
      </c>
      <c r="G580" s="643"/>
      <c r="H580" s="643" t="s">
        <v>2333</v>
      </c>
      <c r="I580" s="868" t="s">
        <v>2334</v>
      </c>
      <c r="J580" s="644">
        <v>1</v>
      </c>
      <c r="K580" s="563"/>
      <c r="L580" s="563">
        <v>1</v>
      </c>
      <c r="M580" s="563">
        <v>1</v>
      </c>
      <c r="N580" s="579">
        <v>0</v>
      </c>
      <c r="O580" s="579">
        <v>1</v>
      </c>
      <c r="P580" s="579"/>
      <c r="Q580" s="568">
        <f t="shared" si="25"/>
        <v>0</v>
      </c>
      <c r="R580" s="573">
        <v>42034</v>
      </c>
      <c r="S580" s="616"/>
    </row>
    <row r="581" spans="1:19" ht="18">
      <c r="A581" s="880"/>
      <c r="B581" s="736" t="s">
        <v>42</v>
      </c>
      <c r="C581" s="725" t="s">
        <v>36</v>
      </c>
      <c r="D581" s="705" t="s">
        <v>37</v>
      </c>
      <c r="E581" s="967" t="s">
        <v>2335</v>
      </c>
      <c r="F581" s="643" t="s">
        <v>2336</v>
      </c>
      <c r="G581" s="643"/>
      <c r="H581" s="643" t="s">
        <v>2337</v>
      </c>
      <c r="I581" s="868" t="s">
        <v>94</v>
      </c>
      <c r="J581" s="644">
        <v>1</v>
      </c>
      <c r="K581" s="563"/>
      <c r="L581" s="563">
        <v>1</v>
      </c>
      <c r="M581" s="563">
        <v>1</v>
      </c>
      <c r="N581" s="579">
        <v>1</v>
      </c>
      <c r="O581" s="579"/>
      <c r="P581" s="579"/>
      <c r="Q581" s="568">
        <f t="shared" si="25"/>
        <v>0</v>
      </c>
      <c r="R581" s="619"/>
      <c r="S581" s="616"/>
    </row>
    <row r="582" spans="1:19" ht="54">
      <c r="A582" s="977"/>
      <c r="B582" s="978" t="s">
        <v>252</v>
      </c>
      <c r="C582" s="979" t="s">
        <v>36</v>
      </c>
      <c r="D582" s="980" t="s">
        <v>352</v>
      </c>
      <c r="E582" s="981" t="s">
        <v>2338</v>
      </c>
      <c r="F582" s="877" t="s">
        <v>2339</v>
      </c>
      <c r="G582" s="897"/>
      <c r="H582" s="877" t="s">
        <v>2340</v>
      </c>
      <c r="I582" s="982" t="s">
        <v>2132</v>
      </c>
      <c r="J582" s="878">
        <v>1</v>
      </c>
      <c r="K582" s="571"/>
      <c r="L582" s="570">
        <v>1</v>
      </c>
      <c r="M582" s="570">
        <v>1</v>
      </c>
      <c r="N582" s="572">
        <v>0</v>
      </c>
      <c r="O582" s="572">
        <v>1</v>
      </c>
      <c r="P582" s="572">
        <v>0</v>
      </c>
      <c r="Q582" s="595">
        <f t="shared" si="25"/>
        <v>0</v>
      </c>
      <c r="R582" s="889">
        <v>42033</v>
      </c>
      <c r="S582" s="983"/>
    </row>
    <row r="583" spans="1:19" ht="18">
      <c r="A583" s="880"/>
      <c r="B583" s="736" t="s">
        <v>42</v>
      </c>
      <c r="C583" s="852"/>
      <c r="D583" s="829" t="s">
        <v>2341</v>
      </c>
      <c r="E583" s="984" t="s">
        <v>2342</v>
      </c>
      <c r="F583" s="801" t="s">
        <v>2343</v>
      </c>
      <c r="G583" s="801" t="s">
        <v>2344</v>
      </c>
      <c r="H583" s="801" t="s">
        <v>2345</v>
      </c>
      <c r="I583" s="985" t="s">
        <v>1140</v>
      </c>
      <c r="J583" s="798"/>
      <c r="K583" s="588"/>
      <c r="L583" s="588"/>
      <c r="M583" s="588"/>
      <c r="N583" s="592"/>
      <c r="O583" s="592"/>
      <c r="P583" s="592"/>
      <c r="Q583" s="588">
        <f t="shared" si="25"/>
        <v>0</v>
      </c>
      <c r="R583" s="593"/>
      <c r="S583" s="670"/>
    </row>
    <row r="584" spans="1:19" ht="18">
      <c r="A584" s="880"/>
      <c r="B584" s="736" t="s">
        <v>63</v>
      </c>
      <c r="C584" s="725" t="s">
        <v>36</v>
      </c>
      <c r="D584" s="705" t="s">
        <v>37</v>
      </c>
      <c r="E584" s="893" t="s">
        <v>2346</v>
      </c>
      <c r="F584" s="888" t="s">
        <v>2347</v>
      </c>
      <c r="G584" s="888"/>
      <c r="H584" s="888" t="s">
        <v>2348</v>
      </c>
      <c r="I584" s="959" t="s">
        <v>2349</v>
      </c>
      <c r="J584" s="563">
        <v>8</v>
      </c>
      <c r="K584" s="563"/>
      <c r="L584" s="578">
        <v>8</v>
      </c>
      <c r="M584" s="578">
        <v>8</v>
      </c>
      <c r="N584" s="580">
        <v>0</v>
      </c>
      <c r="O584" s="580">
        <v>8</v>
      </c>
      <c r="P584" s="580">
        <v>0</v>
      </c>
      <c r="Q584" s="568">
        <f t="shared" si="25"/>
        <v>0</v>
      </c>
      <c r="R584" s="573" t="s">
        <v>2350</v>
      </c>
      <c r="S584" s="616"/>
    </row>
    <row r="585" spans="1:19" ht="18">
      <c r="A585" s="880"/>
      <c r="B585" s="736" t="s">
        <v>42</v>
      </c>
      <c r="C585" s="569" t="s">
        <v>36</v>
      </c>
      <c r="D585" s="952" t="s">
        <v>37</v>
      </c>
      <c r="E585" s="672" t="s">
        <v>2351</v>
      </c>
      <c r="F585" s="613" t="s">
        <v>2352</v>
      </c>
      <c r="G585" s="613" t="s">
        <v>2353</v>
      </c>
      <c r="H585" s="613" t="s">
        <v>2354</v>
      </c>
      <c r="I585" s="585" t="s">
        <v>2355</v>
      </c>
      <c r="J585" s="563">
        <v>1</v>
      </c>
      <c r="K585" s="563"/>
      <c r="L585" s="563">
        <v>1</v>
      </c>
      <c r="M585" s="563">
        <v>1</v>
      </c>
      <c r="N585" s="579">
        <v>0</v>
      </c>
      <c r="O585" s="579">
        <v>1</v>
      </c>
      <c r="P585" s="579"/>
      <c r="Q585" s="568">
        <f t="shared" si="25"/>
        <v>0</v>
      </c>
      <c r="R585" s="619" t="s">
        <v>2356</v>
      </c>
      <c r="S585" s="616"/>
    </row>
    <row r="586" spans="1:19" ht="18">
      <c r="A586" s="880"/>
      <c r="B586" s="736"/>
      <c r="C586" s="587"/>
      <c r="D586" s="829"/>
      <c r="E586" s="668" t="s">
        <v>2357</v>
      </c>
      <c r="F586" s="588" t="s">
        <v>2358</v>
      </c>
      <c r="G586" s="588" t="s">
        <v>2359</v>
      </c>
      <c r="H586" s="588"/>
      <c r="I586" s="931"/>
      <c r="J586" s="588"/>
      <c r="K586" s="588"/>
      <c r="L586" s="588"/>
      <c r="M586" s="588"/>
      <c r="N586" s="592"/>
      <c r="O586" s="592"/>
      <c r="P586" s="592"/>
      <c r="Q586" s="588"/>
      <c r="R586" s="669"/>
      <c r="S586" s="670"/>
    </row>
    <row r="587" spans="1:19" ht="18">
      <c r="A587" s="880"/>
      <c r="B587" s="736" t="s">
        <v>42</v>
      </c>
      <c r="C587" s="569" t="s">
        <v>36</v>
      </c>
      <c r="D587" s="705" t="s">
        <v>37</v>
      </c>
      <c r="E587" s="844" t="s">
        <v>2360</v>
      </c>
      <c r="F587" s="577" t="s">
        <v>2361</v>
      </c>
      <c r="G587" s="986" t="s">
        <v>2362</v>
      </c>
      <c r="H587" s="563" t="s">
        <v>2363</v>
      </c>
      <c r="I587" s="568" t="s">
        <v>94</v>
      </c>
      <c r="J587" s="563">
        <v>1</v>
      </c>
      <c r="K587" s="563"/>
      <c r="L587" s="563">
        <v>1</v>
      </c>
      <c r="M587" s="563">
        <v>1</v>
      </c>
      <c r="N587" s="579">
        <v>1</v>
      </c>
      <c r="O587" s="579"/>
      <c r="P587" s="579"/>
      <c r="Q587" s="568">
        <f>+M587-N587-O587-P587</f>
        <v>0</v>
      </c>
      <c r="R587" s="619"/>
      <c r="S587" s="616"/>
    </row>
    <row r="588" spans="1:19" ht="18">
      <c r="A588" s="880" t="s">
        <v>2364</v>
      </c>
      <c r="B588" s="736" t="s">
        <v>96</v>
      </c>
      <c r="C588" s="569">
        <v>1</v>
      </c>
      <c r="D588" s="705" t="s">
        <v>47</v>
      </c>
      <c r="E588" s="581" t="s">
        <v>2365</v>
      </c>
      <c r="F588" s="563" t="s">
        <v>2366</v>
      </c>
      <c r="G588" s="563" t="s">
        <v>2367</v>
      </c>
      <c r="H588" s="563" t="s">
        <v>2330</v>
      </c>
      <c r="I588" s="662" t="s">
        <v>94</v>
      </c>
      <c r="J588" s="563">
        <v>7</v>
      </c>
      <c r="K588" s="563"/>
      <c r="L588" s="563">
        <v>7</v>
      </c>
      <c r="M588" s="563">
        <v>7</v>
      </c>
      <c r="N588" s="579">
        <v>7</v>
      </c>
      <c r="O588" s="579"/>
      <c r="P588" s="579"/>
      <c r="Q588" s="568">
        <f>+M588-N588-O588-P588</f>
        <v>0</v>
      </c>
      <c r="R588" s="619"/>
      <c r="S588" s="616"/>
    </row>
    <row r="589" spans="1:19" ht="18">
      <c r="A589" s="880"/>
      <c r="B589" s="736" t="s">
        <v>42</v>
      </c>
      <c r="C589" s="569" t="s">
        <v>36</v>
      </c>
      <c r="D589" s="705" t="s">
        <v>47</v>
      </c>
      <c r="E589" s="844" t="s">
        <v>2368</v>
      </c>
      <c r="F589" s="577" t="s">
        <v>2369</v>
      </c>
      <c r="G589" s="577"/>
      <c r="H589" s="563" t="s">
        <v>2370</v>
      </c>
      <c r="I589" s="601" t="s">
        <v>94</v>
      </c>
      <c r="J589" s="563">
        <v>1</v>
      </c>
      <c r="K589" s="563"/>
      <c r="L589" s="563">
        <v>1</v>
      </c>
      <c r="M589" s="563">
        <v>1</v>
      </c>
      <c r="N589" s="579">
        <v>1</v>
      </c>
      <c r="O589" s="579"/>
      <c r="P589" s="579"/>
      <c r="Q589" s="568">
        <f>+M589-N589-O589-P589</f>
        <v>0</v>
      </c>
      <c r="R589" s="619"/>
      <c r="S589" s="667"/>
    </row>
    <row r="590" spans="1:19" ht="18">
      <c r="A590" s="880"/>
      <c r="B590" s="736" t="s">
        <v>42</v>
      </c>
      <c r="C590" s="569" t="s">
        <v>36</v>
      </c>
      <c r="D590" s="705" t="s">
        <v>37</v>
      </c>
      <c r="E590" s="581" t="s">
        <v>2371</v>
      </c>
      <c r="F590" s="563" t="s">
        <v>2372</v>
      </c>
      <c r="G590" s="563"/>
      <c r="H590" s="563" t="s">
        <v>437</v>
      </c>
      <c r="I590" s="601" t="s">
        <v>94</v>
      </c>
      <c r="J590" s="563">
        <v>1</v>
      </c>
      <c r="K590" s="563"/>
      <c r="L590" s="563">
        <v>2</v>
      </c>
      <c r="M590" s="563">
        <v>1</v>
      </c>
      <c r="N590" s="579">
        <v>1</v>
      </c>
      <c r="O590" s="579"/>
      <c r="P590" s="579"/>
      <c r="Q590" s="568">
        <f>+M590-N590-O590-P590</f>
        <v>0</v>
      </c>
      <c r="R590" s="619"/>
      <c r="S590" s="616"/>
    </row>
    <row r="591" spans="1:19" ht="18">
      <c r="A591" s="880"/>
      <c r="B591" s="736" t="s">
        <v>1232</v>
      </c>
      <c r="C591" s="569" t="s">
        <v>36</v>
      </c>
      <c r="D591" s="705" t="s">
        <v>47</v>
      </c>
      <c r="E591" s="697" t="s">
        <v>2373</v>
      </c>
      <c r="F591" s="563" t="s">
        <v>2374</v>
      </c>
      <c r="G591" s="563" t="s">
        <v>2375</v>
      </c>
      <c r="H591" s="563" t="s">
        <v>2376</v>
      </c>
      <c r="I591" s="873" t="s">
        <v>2377</v>
      </c>
      <c r="J591" s="568">
        <v>1</v>
      </c>
      <c r="K591" s="563"/>
      <c r="L591" s="658">
        <v>1</v>
      </c>
      <c r="M591" s="658">
        <v>1</v>
      </c>
      <c r="N591" s="579">
        <v>1</v>
      </c>
      <c r="O591" s="579"/>
      <c r="P591" s="579"/>
      <c r="Q591" s="568"/>
      <c r="R591" s="573"/>
      <c r="S591" s="616"/>
    </row>
    <row r="592" spans="1:19" ht="18">
      <c r="A592" s="880"/>
      <c r="B592" s="736" t="s">
        <v>42</v>
      </c>
      <c r="C592" s="569" t="s">
        <v>36</v>
      </c>
      <c r="D592" s="705" t="s">
        <v>37</v>
      </c>
      <c r="E592" s="581" t="s">
        <v>2378</v>
      </c>
      <c r="F592" s="563" t="s">
        <v>2379</v>
      </c>
      <c r="G592" s="563" t="s">
        <v>2380</v>
      </c>
      <c r="H592" s="563" t="s">
        <v>2381</v>
      </c>
      <c r="I592" s="948" t="s">
        <v>2382</v>
      </c>
      <c r="J592" s="563">
        <v>1</v>
      </c>
      <c r="K592" s="563"/>
      <c r="L592" s="563">
        <v>1</v>
      </c>
      <c r="M592" s="563">
        <v>1</v>
      </c>
      <c r="N592" s="579">
        <v>0</v>
      </c>
      <c r="O592" s="579">
        <v>1</v>
      </c>
      <c r="P592" s="579"/>
      <c r="Q592" s="568">
        <f t="shared" ref="Q592:Q607" si="26">+M592-N592-O592-P592</f>
        <v>0</v>
      </c>
      <c r="R592" s="573">
        <v>42278</v>
      </c>
      <c r="S592" s="616"/>
    </row>
    <row r="593" spans="1:19" ht="18">
      <c r="A593" s="880"/>
      <c r="B593" s="736" t="s">
        <v>42</v>
      </c>
      <c r="C593" s="569" t="s">
        <v>36</v>
      </c>
      <c r="D593" s="705" t="s">
        <v>37</v>
      </c>
      <c r="E593" s="581" t="s">
        <v>2383</v>
      </c>
      <c r="F593" s="563" t="s">
        <v>2384</v>
      </c>
      <c r="G593" s="563"/>
      <c r="H593" s="563" t="s">
        <v>2385</v>
      </c>
      <c r="I593" s="644" t="s">
        <v>2386</v>
      </c>
      <c r="J593" s="563">
        <v>9</v>
      </c>
      <c r="K593" s="563"/>
      <c r="L593" s="563">
        <v>9</v>
      </c>
      <c r="M593" s="563">
        <v>9</v>
      </c>
      <c r="N593" s="579">
        <v>0</v>
      </c>
      <c r="O593" s="579">
        <v>9</v>
      </c>
      <c r="P593" s="579"/>
      <c r="Q593" s="568">
        <f t="shared" si="26"/>
        <v>0</v>
      </c>
      <c r="R593" s="573">
        <v>42451</v>
      </c>
      <c r="S593" s="616"/>
    </row>
    <row r="594" spans="1:19" ht="18">
      <c r="A594" s="880"/>
      <c r="B594" s="736" t="s">
        <v>42</v>
      </c>
      <c r="C594" s="569" t="s">
        <v>36</v>
      </c>
      <c r="D594" s="705" t="s">
        <v>37</v>
      </c>
      <c r="E594" s="581" t="s">
        <v>2387</v>
      </c>
      <c r="F594" s="563" t="s">
        <v>2388</v>
      </c>
      <c r="G594" s="563" t="s">
        <v>2389</v>
      </c>
      <c r="H594" s="563" t="s">
        <v>2390</v>
      </c>
      <c r="I594" s="662" t="s">
        <v>94</v>
      </c>
      <c r="J594" s="563">
        <v>3</v>
      </c>
      <c r="K594" s="563"/>
      <c r="L594" s="563">
        <v>3</v>
      </c>
      <c r="M594" s="563">
        <v>3</v>
      </c>
      <c r="N594" s="579">
        <v>3</v>
      </c>
      <c r="O594" s="579"/>
      <c r="P594" s="579"/>
      <c r="Q594" s="568">
        <f t="shared" si="26"/>
        <v>0</v>
      </c>
      <c r="R594" s="729"/>
      <c r="S594" s="730"/>
    </row>
    <row r="595" spans="1:19" ht="18">
      <c r="A595" s="880"/>
      <c r="B595" s="736" t="s">
        <v>42</v>
      </c>
      <c r="C595" s="569" t="s">
        <v>36</v>
      </c>
      <c r="D595" s="705" t="s">
        <v>47</v>
      </c>
      <c r="E595" s="581" t="s">
        <v>2391</v>
      </c>
      <c r="F595" s="563" t="s">
        <v>2392</v>
      </c>
      <c r="G595" s="563"/>
      <c r="H595" s="563" t="s">
        <v>2393</v>
      </c>
      <c r="I595" s="873" t="s">
        <v>2394</v>
      </c>
      <c r="J595" s="563">
        <v>1</v>
      </c>
      <c r="K595" s="563"/>
      <c r="L595" s="563">
        <v>1</v>
      </c>
      <c r="M595" s="563">
        <v>1</v>
      </c>
      <c r="N595" s="579">
        <v>0</v>
      </c>
      <c r="O595" s="579">
        <v>1</v>
      </c>
      <c r="P595" s="579"/>
      <c r="Q595" s="568">
        <f t="shared" si="26"/>
        <v>0</v>
      </c>
      <c r="R595" s="573">
        <v>42286</v>
      </c>
      <c r="S595" s="616"/>
    </row>
    <row r="596" spans="1:19" ht="18">
      <c r="A596" s="880"/>
      <c r="B596" s="736" t="s">
        <v>42</v>
      </c>
      <c r="C596" s="569" t="s">
        <v>36</v>
      </c>
      <c r="D596" s="705" t="s">
        <v>37</v>
      </c>
      <c r="E596" s="581" t="s">
        <v>2395</v>
      </c>
      <c r="F596" s="563" t="s">
        <v>2396</v>
      </c>
      <c r="G596" s="563" t="s">
        <v>2397</v>
      </c>
      <c r="H596" s="568" t="s">
        <v>2398</v>
      </c>
      <c r="I596" s="873" t="s">
        <v>2399</v>
      </c>
      <c r="J596" s="568"/>
      <c r="K596" s="563">
        <v>31</v>
      </c>
      <c r="L596" s="563">
        <v>31</v>
      </c>
      <c r="M596" s="563">
        <v>31</v>
      </c>
      <c r="N596" s="579">
        <v>0</v>
      </c>
      <c r="O596" s="579">
        <v>0</v>
      </c>
      <c r="P596" s="579">
        <v>31</v>
      </c>
      <c r="Q596" s="568">
        <f t="shared" si="26"/>
        <v>0</v>
      </c>
      <c r="R596" s="573">
        <v>42125</v>
      </c>
      <c r="S596" s="574">
        <v>42619</v>
      </c>
    </row>
    <row r="597" spans="1:19" ht="18">
      <c r="A597" s="880"/>
      <c r="B597" s="736" t="s">
        <v>42</v>
      </c>
      <c r="C597" s="569" t="s">
        <v>36</v>
      </c>
      <c r="D597" s="705" t="s">
        <v>37</v>
      </c>
      <c r="E597" s="581" t="s">
        <v>2400</v>
      </c>
      <c r="F597" s="563" t="s">
        <v>2401</v>
      </c>
      <c r="G597" s="563" t="s">
        <v>2402</v>
      </c>
      <c r="H597" s="563" t="s">
        <v>2403</v>
      </c>
      <c r="I597" s="585" t="s">
        <v>2404</v>
      </c>
      <c r="J597" s="563">
        <v>3</v>
      </c>
      <c r="K597" s="563"/>
      <c r="L597" s="563">
        <v>3</v>
      </c>
      <c r="M597" s="563">
        <v>3</v>
      </c>
      <c r="N597" s="579">
        <v>0</v>
      </c>
      <c r="O597" s="579">
        <v>0</v>
      </c>
      <c r="P597" s="579">
        <v>3</v>
      </c>
      <c r="Q597" s="568">
        <f t="shared" si="26"/>
        <v>0</v>
      </c>
      <c r="R597" s="573">
        <v>42069</v>
      </c>
      <c r="S597" s="574">
        <v>42577</v>
      </c>
    </row>
    <row r="598" spans="1:19" ht="18">
      <c r="A598" s="880"/>
      <c r="B598" s="736" t="s">
        <v>42</v>
      </c>
      <c r="C598" s="569" t="s">
        <v>36</v>
      </c>
      <c r="D598" s="705" t="s">
        <v>37</v>
      </c>
      <c r="E598" s="581" t="s">
        <v>2405</v>
      </c>
      <c r="F598" s="563" t="s">
        <v>2406</v>
      </c>
      <c r="G598" s="563"/>
      <c r="H598" s="638" t="s">
        <v>2370</v>
      </c>
      <c r="I598" s="873" t="s">
        <v>2407</v>
      </c>
      <c r="J598" s="563">
        <v>1</v>
      </c>
      <c r="K598" s="563"/>
      <c r="L598" s="563">
        <v>1</v>
      </c>
      <c r="M598" s="563">
        <v>1</v>
      </c>
      <c r="N598" s="579">
        <v>1</v>
      </c>
      <c r="O598" s="579"/>
      <c r="P598" s="579"/>
      <c r="Q598" s="568">
        <f t="shared" si="26"/>
        <v>0</v>
      </c>
      <c r="R598" s="573">
        <v>41768</v>
      </c>
      <c r="S598" s="616"/>
    </row>
    <row r="599" spans="1:19" ht="18">
      <c r="A599" s="880"/>
      <c r="B599" s="736" t="s">
        <v>1494</v>
      </c>
      <c r="C599" s="569" t="s">
        <v>36</v>
      </c>
      <c r="D599" s="568" t="s">
        <v>47</v>
      </c>
      <c r="E599" s="672" t="s">
        <v>2408</v>
      </c>
      <c r="F599" s="613" t="s">
        <v>2409</v>
      </c>
      <c r="G599" s="987"/>
      <c r="H599" s="643" t="s">
        <v>2410</v>
      </c>
      <c r="I599" s="662" t="s">
        <v>2411</v>
      </c>
      <c r="J599" s="563">
        <v>2</v>
      </c>
      <c r="K599" s="563"/>
      <c r="L599" s="563">
        <v>2</v>
      </c>
      <c r="M599" s="563">
        <v>2</v>
      </c>
      <c r="N599" s="579">
        <v>0</v>
      </c>
      <c r="O599" s="579">
        <v>2</v>
      </c>
      <c r="P599" s="579"/>
      <c r="Q599" s="568">
        <f t="shared" si="26"/>
        <v>0</v>
      </c>
      <c r="R599" s="573">
        <v>42111</v>
      </c>
      <c r="S599" s="616"/>
    </row>
    <row r="600" spans="1:19" ht="18">
      <c r="A600" s="880"/>
      <c r="B600" s="736" t="s">
        <v>42</v>
      </c>
      <c r="C600" s="569" t="s">
        <v>36</v>
      </c>
      <c r="D600" s="568" t="s">
        <v>37</v>
      </c>
      <c r="E600" s="581" t="s">
        <v>2412</v>
      </c>
      <c r="F600" s="563" t="s">
        <v>2413</v>
      </c>
      <c r="G600" s="639" t="s">
        <v>2414</v>
      </c>
      <c r="H600" s="643" t="s">
        <v>2410</v>
      </c>
      <c r="I600" s="873" t="s">
        <v>2415</v>
      </c>
      <c r="J600" s="563">
        <v>2</v>
      </c>
      <c r="K600" s="563"/>
      <c r="L600" s="563">
        <v>2</v>
      </c>
      <c r="M600" s="563">
        <v>2</v>
      </c>
      <c r="N600" s="579">
        <v>2</v>
      </c>
      <c r="O600" s="579"/>
      <c r="P600" s="579"/>
      <c r="Q600" s="568">
        <f t="shared" si="26"/>
        <v>0</v>
      </c>
      <c r="R600" s="573">
        <v>42089</v>
      </c>
      <c r="S600" s="616"/>
    </row>
    <row r="601" spans="1:19" ht="18">
      <c r="A601" s="880"/>
      <c r="B601" s="736" t="s">
        <v>42</v>
      </c>
      <c r="C601" s="569" t="s">
        <v>36</v>
      </c>
      <c r="D601" s="568" t="s">
        <v>37</v>
      </c>
      <c r="E601" s="581" t="s">
        <v>2416</v>
      </c>
      <c r="F601" s="563" t="s">
        <v>2417</v>
      </c>
      <c r="G601" s="563" t="s">
        <v>2418</v>
      </c>
      <c r="H601" s="613" t="s">
        <v>2419</v>
      </c>
      <c r="I601" s="602" t="s">
        <v>2420</v>
      </c>
      <c r="J601" s="563">
        <v>10</v>
      </c>
      <c r="K601" s="563"/>
      <c r="L601" s="563">
        <v>10</v>
      </c>
      <c r="M601" s="563">
        <v>10</v>
      </c>
      <c r="N601" s="579">
        <v>0</v>
      </c>
      <c r="O601" s="579">
        <v>0</v>
      </c>
      <c r="P601" s="579">
        <v>10</v>
      </c>
      <c r="Q601" s="568">
        <f t="shared" si="26"/>
        <v>0</v>
      </c>
      <c r="R601" s="573">
        <v>42263</v>
      </c>
      <c r="S601" s="574">
        <v>42290</v>
      </c>
    </row>
    <row r="602" spans="1:19" ht="18">
      <c r="A602" s="880"/>
      <c r="B602" s="736" t="s">
        <v>42</v>
      </c>
      <c r="C602" s="569" t="s">
        <v>36</v>
      </c>
      <c r="D602" s="568" t="s">
        <v>37</v>
      </c>
      <c r="E602" s="581" t="s">
        <v>2421</v>
      </c>
      <c r="F602" s="563" t="s">
        <v>2422</v>
      </c>
      <c r="G602" s="563"/>
      <c r="H602" s="563" t="s">
        <v>2423</v>
      </c>
      <c r="I602" s="602" t="s">
        <v>2424</v>
      </c>
      <c r="J602" s="563">
        <v>2</v>
      </c>
      <c r="K602" s="563"/>
      <c r="L602" s="563">
        <v>4</v>
      </c>
      <c r="M602" s="563">
        <v>2</v>
      </c>
      <c r="N602" s="579">
        <v>0</v>
      </c>
      <c r="O602" s="579">
        <v>0</v>
      </c>
      <c r="P602" s="579">
        <v>2</v>
      </c>
      <c r="Q602" s="568">
        <f t="shared" si="26"/>
        <v>0</v>
      </c>
      <c r="R602" s="573">
        <v>42108</v>
      </c>
      <c r="S602" s="574">
        <v>42566</v>
      </c>
    </row>
    <row r="603" spans="1:19" ht="18">
      <c r="A603" s="880"/>
      <c r="B603" s="736" t="s">
        <v>42</v>
      </c>
      <c r="C603" s="569" t="s">
        <v>36</v>
      </c>
      <c r="D603" s="568" t="s">
        <v>37</v>
      </c>
      <c r="E603" s="614" t="s">
        <v>2425</v>
      </c>
      <c r="F603" s="568" t="s">
        <v>2426</v>
      </c>
      <c r="G603" s="568" t="s">
        <v>2427</v>
      </c>
      <c r="H603" s="568" t="s">
        <v>2428</v>
      </c>
      <c r="I603" s="568" t="s">
        <v>94</v>
      </c>
      <c r="J603" s="563">
        <v>1</v>
      </c>
      <c r="K603" s="563"/>
      <c r="L603" s="563">
        <v>2</v>
      </c>
      <c r="M603" s="563">
        <v>1</v>
      </c>
      <c r="N603" s="579">
        <v>1</v>
      </c>
      <c r="O603" s="579"/>
      <c r="P603" s="579"/>
      <c r="Q603" s="568">
        <f t="shared" si="26"/>
        <v>0</v>
      </c>
      <c r="R603" s="619"/>
      <c r="S603" s="616"/>
    </row>
    <row r="604" spans="1:19" ht="18">
      <c r="A604" s="880"/>
      <c r="B604" s="736" t="s">
        <v>42</v>
      </c>
      <c r="C604" s="569" t="s">
        <v>36</v>
      </c>
      <c r="D604" s="568" t="s">
        <v>37</v>
      </c>
      <c r="E604" s="844" t="s">
        <v>2429</v>
      </c>
      <c r="F604" s="577" t="s">
        <v>2430</v>
      </c>
      <c r="G604" s="577" t="s">
        <v>433</v>
      </c>
      <c r="H604" s="563" t="s">
        <v>2431</v>
      </c>
      <c r="I604" s="601" t="s">
        <v>2432</v>
      </c>
      <c r="J604" s="563">
        <v>1</v>
      </c>
      <c r="K604" s="563"/>
      <c r="L604" s="563">
        <v>1</v>
      </c>
      <c r="M604" s="563">
        <v>1</v>
      </c>
      <c r="N604" s="579">
        <v>0</v>
      </c>
      <c r="O604" s="579">
        <v>1</v>
      </c>
      <c r="P604" s="579"/>
      <c r="Q604" s="568">
        <f t="shared" si="26"/>
        <v>0</v>
      </c>
      <c r="R604" s="619" t="s">
        <v>2433</v>
      </c>
      <c r="S604" s="616"/>
    </row>
    <row r="605" spans="1:19" ht="18">
      <c r="A605" s="880"/>
      <c r="B605" s="736" t="s">
        <v>42</v>
      </c>
      <c r="C605" s="569" t="s">
        <v>36</v>
      </c>
      <c r="D605" s="568" t="s">
        <v>37</v>
      </c>
      <c r="E605" s="581" t="s">
        <v>2434</v>
      </c>
      <c r="F605" s="563" t="s">
        <v>2435</v>
      </c>
      <c r="G605" s="563" t="s">
        <v>2436</v>
      </c>
      <c r="H605" s="563" t="s">
        <v>2437</v>
      </c>
      <c r="I605" s="602" t="s">
        <v>2438</v>
      </c>
      <c r="J605" s="563">
        <v>2</v>
      </c>
      <c r="K605" s="563"/>
      <c r="L605" s="563">
        <v>2</v>
      </c>
      <c r="M605" s="563">
        <v>2</v>
      </c>
      <c r="N605" s="579">
        <v>2</v>
      </c>
      <c r="O605" s="579"/>
      <c r="P605" s="579"/>
      <c r="Q605" s="568">
        <f t="shared" si="26"/>
        <v>0</v>
      </c>
      <c r="R605" s="573" t="s">
        <v>2439</v>
      </c>
      <c r="S605" s="616"/>
    </row>
    <row r="606" spans="1:19" ht="18">
      <c r="A606" s="880"/>
      <c r="B606" s="736" t="s">
        <v>42</v>
      </c>
      <c r="C606" s="569" t="s">
        <v>36</v>
      </c>
      <c r="D606" s="568" t="s">
        <v>37</v>
      </c>
      <c r="E606" s="581" t="s">
        <v>2440</v>
      </c>
      <c r="F606" s="602" t="s">
        <v>2441</v>
      </c>
      <c r="G606" s="563" t="s">
        <v>2442</v>
      </c>
      <c r="H606" s="563" t="s">
        <v>2443</v>
      </c>
      <c r="I606" s="602" t="s">
        <v>2444</v>
      </c>
      <c r="J606" s="563">
        <v>6</v>
      </c>
      <c r="K606" s="563"/>
      <c r="L606" s="563">
        <v>5</v>
      </c>
      <c r="M606" s="563">
        <v>5</v>
      </c>
      <c r="N606" s="579">
        <v>0</v>
      </c>
      <c r="O606" s="579">
        <v>5</v>
      </c>
      <c r="P606" s="579"/>
      <c r="Q606" s="568">
        <f t="shared" si="26"/>
        <v>0</v>
      </c>
      <c r="R606" s="573">
        <v>42276</v>
      </c>
      <c r="S606" s="616"/>
    </row>
    <row r="607" spans="1:19" ht="18">
      <c r="A607" s="880" t="s">
        <v>2445</v>
      </c>
      <c r="B607" s="736" t="s">
        <v>96</v>
      </c>
      <c r="C607" s="569">
        <v>1</v>
      </c>
      <c r="D607" s="568" t="s">
        <v>37</v>
      </c>
      <c r="E607" s="935" t="s">
        <v>2446</v>
      </c>
      <c r="F607" s="571" t="s">
        <v>2447</v>
      </c>
      <c r="G607" s="595"/>
      <c r="H607" s="595" t="s">
        <v>2448</v>
      </c>
      <c r="I607" s="595" t="s">
        <v>94</v>
      </c>
      <c r="J607" s="663"/>
      <c r="K607" s="663">
        <v>212</v>
      </c>
      <c r="L607" s="663">
        <v>212</v>
      </c>
      <c r="M607" s="663">
        <v>212</v>
      </c>
      <c r="N607" s="732">
        <v>212</v>
      </c>
      <c r="O607" s="572">
        <v>0</v>
      </c>
      <c r="P607" s="572">
        <v>0</v>
      </c>
      <c r="Q607" s="568">
        <f t="shared" si="26"/>
        <v>0</v>
      </c>
      <c r="R607" s="619"/>
      <c r="S607" s="616"/>
    </row>
    <row r="608" spans="1:19" ht="36">
      <c r="A608" s="544"/>
      <c r="B608" s="563"/>
      <c r="C608" s="563"/>
      <c r="D608" s="563"/>
      <c r="E608" s="563"/>
      <c r="F608" s="563"/>
      <c r="G608" s="563"/>
      <c r="H608" s="563"/>
      <c r="I608" s="516" t="s">
        <v>2449</v>
      </c>
      <c r="J608" s="988">
        <f t="shared" ref="J608:Q608" si="27">SUM(J11:J607)</f>
        <v>6745.0537634408602</v>
      </c>
      <c r="K608" s="988">
        <f t="shared" si="27"/>
        <v>3375</v>
      </c>
      <c r="L608" s="988">
        <f t="shared" si="27"/>
        <v>10189</v>
      </c>
      <c r="M608" s="988">
        <f t="shared" si="27"/>
        <v>10124</v>
      </c>
      <c r="N608" s="988">
        <f t="shared" si="27"/>
        <v>4832</v>
      </c>
      <c r="O608" s="900">
        <f t="shared" si="27"/>
        <v>2620</v>
      </c>
      <c r="P608" s="900">
        <f t="shared" si="27"/>
        <v>2672.2</v>
      </c>
      <c r="Q608" s="900">
        <f t="shared" si="27"/>
        <v>-0.19999999999999574</v>
      </c>
      <c r="R608" s="579"/>
      <c r="S608" s="579"/>
    </row>
    <row r="609" spans="1:19" ht="18">
      <c r="A609" s="544"/>
      <c r="B609" s="544"/>
      <c r="C609" s="544"/>
      <c r="D609" s="544"/>
      <c r="E609" s="544"/>
      <c r="F609" s="544"/>
      <c r="G609" s="544"/>
      <c r="H609" s="544"/>
      <c r="I609" s="544"/>
      <c r="J609" s="577"/>
      <c r="K609" s="577"/>
      <c r="L609" s="577"/>
      <c r="M609" s="989"/>
      <c r="N609" s="990"/>
      <c r="O609" s="991"/>
      <c r="P609" s="992"/>
      <c r="Q609" s="544"/>
      <c r="R609" s="544"/>
      <c r="S609" s="544"/>
    </row>
    <row r="610" spans="1:19" ht="18">
      <c r="A610" s="544"/>
      <c r="B610" s="544" t="s">
        <v>2450</v>
      </c>
      <c r="C610" s="544"/>
      <c r="D610" s="544"/>
      <c r="E610" s="544"/>
      <c r="F610" s="544"/>
      <c r="G610" s="544"/>
      <c r="H610" s="544"/>
      <c r="I610" s="544"/>
      <c r="J610" s="577"/>
      <c r="K610" s="577"/>
      <c r="L610" s="577"/>
      <c r="M610" s="577"/>
      <c r="N610" s="990"/>
      <c r="O610" s="544"/>
      <c r="P610" s="544"/>
      <c r="Q610" s="544"/>
      <c r="R610" s="544"/>
      <c r="S610" s="544"/>
    </row>
    <row r="611" spans="1:19" ht="18">
      <c r="A611" s="544"/>
      <c r="B611" s="544" t="s">
        <v>63</v>
      </c>
      <c r="C611" s="544" t="s">
        <v>2451</v>
      </c>
      <c r="D611" s="544" t="s">
        <v>2452</v>
      </c>
      <c r="E611" s="544"/>
      <c r="F611" s="544"/>
      <c r="G611" s="544"/>
      <c r="H611" s="544"/>
      <c r="I611" s="544"/>
      <c r="J611" s="544"/>
      <c r="K611" s="544"/>
      <c r="L611" s="544"/>
      <c r="M611" s="577"/>
      <c r="N611" s="577"/>
      <c r="O611" s="577"/>
      <c r="P611" s="577"/>
      <c r="Q611" s="577"/>
      <c r="R611" s="577"/>
      <c r="S611" s="577"/>
    </row>
    <row r="612" spans="1:19" ht="18">
      <c r="A612" s="544"/>
      <c r="B612" s="544" t="s">
        <v>252</v>
      </c>
      <c r="C612" s="544" t="s">
        <v>2451</v>
      </c>
      <c r="D612" s="544" t="s">
        <v>2453</v>
      </c>
      <c r="E612" s="544"/>
      <c r="F612" s="544"/>
      <c r="G612" s="544"/>
      <c r="H612" s="993"/>
      <c r="I612" s="544"/>
      <c r="J612" s="544"/>
      <c r="K612" s="544"/>
      <c r="L612" s="544"/>
      <c r="M612" s="577"/>
      <c r="N612" s="989"/>
      <c r="O612" s="577"/>
      <c r="P612" s="1020"/>
      <c r="Q612" s="1020"/>
      <c r="R612" s="1020"/>
      <c r="S612" s="577"/>
    </row>
    <row r="613" spans="1:19" ht="18">
      <c r="A613" s="544"/>
      <c r="B613" s="544" t="s">
        <v>368</v>
      </c>
      <c r="C613" s="544" t="s">
        <v>2451</v>
      </c>
      <c r="D613" s="544" t="s">
        <v>2454</v>
      </c>
      <c r="E613" s="544"/>
      <c r="F613" s="544"/>
      <c r="G613" s="544"/>
      <c r="H613" s="544"/>
      <c r="I613" s="544"/>
      <c r="J613" s="544"/>
      <c r="K613" s="544"/>
      <c r="L613" s="544"/>
      <c r="M613" s="577"/>
      <c r="N613" s="989"/>
      <c r="O613" s="577"/>
      <c r="P613" s="1019"/>
      <c r="Q613" s="1019"/>
      <c r="R613" s="1019"/>
      <c r="S613" s="577"/>
    </row>
    <row r="614" spans="1:19" ht="18">
      <c r="A614" s="544"/>
      <c r="B614" s="544" t="s">
        <v>42</v>
      </c>
      <c r="C614" s="544" t="s">
        <v>2455</v>
      </c>
      <c r="D614" s="544"/>
      <c r="E614" s="544"/>
      <c r="F614" s="544"/>
      <c r="G614" s="544"/>
      <c r="H614" s="544"/>
      <c r="I614" s="544"/>
      <c r="J614" s="994"/>
      <c r="K614" s="544"/>
      <c r="L614" s="544"/>
      <c r="M614" s="577"/>
      <c r="N614" s="989"/>
      <c r="O614" s="577"/>
      <c r="P614" s="1020"/>
      <c r="Q614" s="1020"/>
      <c r="R614" s="1020"/>
      <c r="S614" s="577"/>
    </row>
    <row r="615" spans="1:19" ht="18">
      <c r="A615" s="544"/>
      <c r="B615" s="995" t="s">
        <v>35</v>
      </c>
      <c r="C615" s="544" t="s">
        <v>2456</v>
      </c>
      <c r="D615" s="544"/>
      <c r="E615" s="544"/>
      <c r="F615" s="544"/>
      <c r="G615" s="544"/>
      <c r="H615" s="544"/>
      <c r="I615" s="544"/>
      <c r="J615" s="544"/>
      <c r="K615" s="544"/>
      <c r="L615" s="544"/>
      <c r="M615" s="577"/>
      <c r="N615" s="989"/>
      <c r="O615" s="577"/>
      <c r="P615" s="1020"/>
      <c r="Q615" s="1020"/>
      <c r="R615" s="1020"/>
      <c r="S615" s="990"/>
    </row>
    <row r="616" spans="1:19">
      <c r="M616" s="369"/>
      <c r="N616" s="375"/>
      <c r="O616" s="31"/>
      <c r="P616" s="31"/>
      <c r="Q616" s="375"/>
      <c r="R616" s="375"/>
      <c r="S616" s="31"/>
    </row>
    <row r="628" spans="9:9">
      <c r="I628" t="s">
        <v>986</v>
      </c>
    </row>
  </sheetData>
  <mergeCells count="9">
    <mergeCell ref="P613:R613"/>
    <mergeCell ref="P614:R614"/>
    <mergeCell ref="P615:R615"/>
    <mergeCell ref="H4:I4"/>
    <mergeCell ref="H5:I5"/>
    <mergeCell ref="H6:I6"/>
    <mergeCell ref="H7:I7"/>
    <mergeCell ref="H8:I8"/>
    <mergeCell ref="P612:R612"/>
  </mergeCells>
  <pageMargins left="0.23622047244094491" right="0.23622047244094491" top="0.15748031496062992" bottom="0.15748031496062992" header="0.31496062992125984" footer="0.31496062992125984"/>
  <pageSetup paperSize="9" scale="44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618"/>
  <sheetViews>
    <sheetView topLeftCell="A327" zoomScale="70" zoomScaleNormal="70" zoomScalePageLayoutView="70" workbookViewId="0">
      <selection activeCell="F362" sqref="F362"/>
    </sheetView>
  </sheetViews>
  <sheetFormatPr baseColWidth="10" defaultColWidth="8.83203125" defaultRowHeight="14" x14ac:dyDescent="0"/>
  <cols>
    <col min="2" max="2" width="15.5" customWidth="1"/>
    <col min="6" max="6" width="39" customWidth="1"/>
    <col min="7" max="7" width="11.33203125" customWidth="1"/>
    <col min="8" max="9" width="19.83203125" customWidth="1"/>
    <col min="18" max="18" width="12.5" customWidth="1"/>
    <col min="19" max="19" width="11.83203125" customWidth="1"/>
  </cols>
  <sheetData>
    <row r="1" spans="1:19" ht="18">
      <c r="A1" s="1026" t="s">
        <v>2457</v>
      </c>
      <c r="B1" s="1026"/>
      <c r="C1" s="1026"/>
      <c r="D1" s="1026"/>
      <c r="E1" s="1026"/>
      <c r="F1" s="10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2" t="s">
        <v>2458</v>
      </c>
      <c r="G2" s="3" t="s">
        <v>1</v>
      </c>
      <c r="H2" s="2" t="s">
        <v>2</v>
      </c>
      <c r="O2" s="4" t="s">
        <v>3</v>
      </c>
    </row>
    <row r="3" spans="1:19" ht="18">
      <c r="A3" s="2" t="s">
        <v>2461</v>
      </c>
      <c r="E3" s="3"/>
      <c r="F3" s="2"/>
      <c r="P3" s="4"/>
    </row>
    <row r="4" spans="1:19" ht="18">
      <c r="A4" s="2"/>
      <c r="C4" t="s">
        <v>2462</v>
      </c>
      <c r="E4" s="3"/>
      <c r="F4" s="2"/>
      <c r="I4" s="9" t="s">
        <v>4</v>
      </c>
      <c r="J4" s="5">
        <f t="shared" ref="J4:O4" si="0">SUM(J5:J6)</f>
        <v>6745.0537634408611</v>
      </c>
      <c r="K4" s="5">
        <f t="shared" si="0"/>
        <v>3375</v>
      </c>
      <c r="L4" s="5">
        <f t="shared" si="0"/>
        <v>10189</v>
      </c>
      <c r="M4" s="5">
        <f t="shared" si="0"/>
        <v>10124</v>
      </c>
      <c r="N4" s="5">
        <f t="shared" si="0"/>
        <v>4832</v>
      </c>
      <c r="O4" s="5">
        <f t="shared" si="0"/>
        <v>2620</v>
      </c>
      <c r="P4" s="5">
        <f>SUM(P5:P6)</f>
        <v>2672.2</v>
      </c>
    </row>
    <row r="5" spans="1:19" ht="18">
      <c r="A5" s="6"/>
      <c r="B5" s="7" t="s">
        <v>2463</v>
      </c>
      <c r="C5" t="s">
        <v>2464</v>
      </c>
      <c r="E5" s="3"/>
      <c r="F5" s="2"/>
      <c r="I5" s="94" t="s">
        <v>2459</v>
      </c>
      <c r="J5" s="5">
        <f t="shared" ref="J5:P5" si="1">SUM(J11:J264)</f>
        <v>2726.3870967741937</v>
      </c>
      <c r="K5" s="9">
        <f t="shared" si="1"/>
        <v>1266</v>
      </c>
      <c r="L5" s="9">
        <f t="shared" si="1"/>
        <v>4014</v>
      </c>
      <c r="M5" s="9">
        <f t="shared" si="1"/>
        <v>3985</v>
      </c>
      <c r="N5" s="9">
        <f t="shared" si="1"/>
        <v>2925</v>
      </c>
      <c r="O5" s="9">
        <f t="shared" si="1"/>
        <v>346</v>
      </c>
      <c r="P5" s="9">
        <f t="shared" si="1"/>
        <v>714</v>
      </c>
    </row>
    <row r="6" spans="1:19" ht="18">
      <c r="A6" s="253"/>
      <c r="B6" s="7" t="s">
        <v>7</v>
      </c>
      <c r="E6" s="3"/>
      <c r="F6" s="2"/>
      <c r="I6" s="94" t="s">
        <v>2460</v>
      </c>
      <c r="J6" s="5">
        <f t="shared" ref="J6:P6" si="2">SUM(J266:J608)</f>
        <v>4018.666666666667</v>
      </c>
      <c r="K6" s="5">
        <f t="shared" si="2"/>
        <v>2109</v>
      </c>
      <c r="L6" s="5">
        <f t="shared" si="2"/>
        <v>6175</v>
      </c>
      <c r="M6" s="5">
        <f t="shared" si="2"/>
        <v>6139</v>
      </c>
      <c r="N6" s="5">
        <f t="shared" si="2"/>
        <v>1907</v>
      </c>
      <c r="O6" s="5">
        <f t="shared" si="2"/>
        <v>2274</v>
      </c>
      <c r="P6" s="5">
        <f t="shared" si="2"/>
        <v>1958.2</v>
      </c>
    </row>
    <row r="7" spans="1:19">
      <c r="A7" s="505"/>
      <c r="B7" s="7" t="s">
        <v>9</v>
      </c>
      <c r="C7" s="507"/>
      <c r="D7" s="508"/>
      <c r="E7" s="509"/>
      <c r="F7" t="s">
        <v>10</v>
      </c>
      <c r="J7" s="322"/>
      <c r="K7" s="322"/>
      <c r="L7" s="322"/>
      <c r="M7" s="322"/>
      <c r="N7" s="322"/>
      <c r="O7" s="322"/>
      <c r="P7" s="378"/>
    </row>
    <row r="8" spans="1:19">
      <c r="A8" s="8"/>
      <c r="B8" s="7" t="s">
        <v>12</v>
      </c>
      <c r="C8" s="510"/>
      <c r="D8" s="511"/>
      <c r="E8" s="512"/>
      <c r="F8" t="s">
        <v>13</v>
      </c>
      <c r="J8" s="327"/>
      <c r="K8" s="379"/>
      <c r="L8" s="379"/>
      <c r="M8" s="379"/>
      <c r="N8" s="379"/>
      <c r="O8" s="379"/>
      <c r="P8" s="380"/>
    </row>
    <row r="9" spans="1:19">
      <c r="A9" s="10"/>
      <c r="B9" s="7" t="s">
        <v>14</v>
      </c>
      <c r="C9" s="513"/>
      <c r="D9" s="514" t="s">
        <v>15</v>
      </c>
      <c r="E9" s="515"/>
      <c r="F9" s="11" t="s">
        <v>16</v>
      </c>
      <c r="J9" s="12"/>
      <c r="K9" s="12"/>
      <c r="L9" s="12"/>
      <c r="M9" s="12"/>
      <c r="N9" s="12"/>
      <c r="O9" s="12"/>
      <c r="P9" s="13"/>
    </row>
    <row r="10" spans="1:19" ht="269">
      <c r="A10" s="14" t="s">
        <v>17</v>
      </c>
      <c r="B10" s="15" t="s">
        <v>18</v>
      </c>
      <c r="C10" s="14" t="s">
        <v>19</v>
      </c>
      <c r="D10" s="14" t="s">
        <v>20</v>
      </c>
      <c r="E10" s="506" t="s">
        <v>21</v>
      </c>
      <c r="F10" s="16" t="s">
        <v>22</v>
      </c>
      <c r="G10" s="17"/>
      <c r="H10" s="18" t="s">
        <v>23</v>
      </c>
      <c r="I10" s="18" t="s">
        <v>24</v>
      </c>
      <c r="J10" s="18" t="s">
        <v>25</v>
      </c>
      <c r="K10" s="18" t="s">
        <v>26</v>
      </c>
      <c r="L10" s="18" t="s">
        <v>27</v>
      </c>
      <c r="M10" s="18" t="s">
        <v>28</v>
      </c>
      <c r="N10" s="19" t="s">
        <v>29</v>
      </c>
      <c r="O10" s="18" t="s">
        <v>30</v>
      </c>
      <c r="P10" s="18" t="s">
        <v>31</v>
      </c>
      <c r="Q10" s="19" t="s">
        <v>32</v>
      </c>
      <c r="R10" s="20" t="s">
        <v>33</v>
      </c>
      <c r="S10" s="21" t="s">
        <v>34</v>
      </c>
    </row>
    <row r="11" spans="1:19">
      <c r="A11" s="22"/>
      <c r="B11" s="17" t="s">
        <v>35</v>
      </c>
      <c r="C11" s="23" t="s">
        <v>36</v>
      </c>
      <c r="D11" s="22" t="s">
        <v>37</v>
      </c>
      <c r="E11" s="24" t="s">
        <v>38</v>
      </c>
      <c r="F11" s="25" t="s">
        <v>39</v>
      </c>
      <c r="G11" s="25" t="s">
        <v>40</v>
      </c>
      <c r="H11" s="22"/>
      <c r="I11" s="24" t="s">
        <v>41</v>
      </c>
      <c r="J11" s="25">
        <v>1</v>
      </c>
      <c r="K11" s="25"/>
      <c r="L11" s="24">
        <v>1</v>
      </c>
      <c r="M11" s="24">
        <v>1</v>
      </c>
      <c r="N11" s="26">
        <v>0</v>
      </c>
      <c r="O11" s="26">
        <v>0</v>
      </c>
      <c r="P11" s="26">
        <v>1</v>
      </c>
      <c r="Q11" s="22">
        <f t="shared" ref="Q11:Q18" si="3">+M11-N11-O11-P11</f>
        <v>0</v>
      </c>
      <c r="R11" s="27">
        <v>41228</v>
      </c>
      <c r="S11" s="28">
        <v>41316</v>
      </c>
    </row>
    <row r="12" spans="1:19">
      <c r="A12" s="22"/>
      <c r="B12" s="17" t="s">
        <v>42</v>
      </c>
      <c r="C12" s="23" t="s">
        <v>36</v>
      </c>
      <c r="D12" s="22" t="s">
        <v>37</v>
      </c>
      <c r="E12" s="29" t="s">
        <v>43</v>
      </c>
      <c r="F12" s="30" t="s">
        <v>44</v>
      </c>
      <c r="G12" s="17"/>
      <c r="H12" s="17" t="s">
        <v>45</v>
      </c>
      <c r="I12" s="31" t="s">
        <v>46</v>
      </c>
      <c r="J12" s="17">
        <v>1</v>
      </c>
      <c r="K12" s="17"/>
      <c r="L12" s="32">
        <v>1</v>
      </c>
      <c r="M12" s="32">
        <v>1</v>
      </c>
      <c r="N12" s="33">
        <v>0</v>
      </c>
      <c r="O12" s="34">
        <v>0</v>
      </c>
      <c r="P12" s="34">
        <v>1</v>
      </c>
      <c r="Q12" s="22">
        <f t="shared" si="3"/>
        <v>0</v>
      </c>
      <c r="R12" s="27">
        <v>39335</v>
      </c>
      <c r="S12" s="28">
        <v>42311</v>
      </c>
    </row>
    <row r="13" spans="1:19">
      <c r="A13" s="303"/>
      <c r="B13" s="17" t="s">
        <v>63</v>
      </c>
      <c r="C13" s="158"/>
      <c r="D13" s="198"/>
      <c r="E13" s="199" t="s">
        <v>1887</v>
      </c>
      <c r="F13" s="30" t="s">
        <v>1888</v>
      </c>
      <c r="G13" s="17" t="s">
        <v>1889</v>
      </c>
      <c r="H13" s="17"/>
      <c r="I13" s="31"/>
      <c r="J13" s="17"/>
      <c r="K13" s="17"/>
      <c r="L13" s="32"/>
      <c r="M13" s="32"/>
      <c r="N13" s="34"/>
      <c r="O13" s="33"/>
      <c r="P13" s="33"/>
      <c r="Q13" s="22">
        <f t="shared" si="3"/>
        <v>0</v>
      </c>
      <c r="R13" s="74"/>
      <c r="S13" s="71"/>
    </row>
    <row r="14" spans="1:19">
      <c r="A14" s="304"/>
      <c r="B14" s="17" t="s">
        <v>63</v>
      </c>
      <c r="C14" s="158"/>
      <c r="D14" s="198"/>
      <c r="E14" s="199" t="s">
        <v>1890</v>
      </c>
      <c r="F14" s="30" t="s">
        <v>1891</v>
      </c>
      <c r="G14" s="17" t="s">
        <v>1892</v>
      </c>
      <c r="H14" s="17"/>
      <c r="I14" s="31"/>
      <c r="J14" s="17"/>
      <c r="K14" s="17"/>
      <c r="L14" s="32"/>
      <c r="M14" s="32"/>
      <c r="N14" s="33"/>
      <c r="O14" s="33"/>
      <c r="P14" s="33"/>
      <c r="Q14" s="22">
        <f t="shared" si="3"/>
        <v>0</v>
      </c>
      <c r="R14" s="74"/>
      <c r="S14" s="71"/>
    </row>
    <row r="15" spans="1:19">
      <c r="A15" s="22"/>
      <c r="B15" s="17" t="s">
        <v>42</v>
      </c>
      <c r="C15" s="23" t="s">
        <v>36</v>
      </c>
      <c r="D15" s="22" t="s">
        <v>47</v>
      </c>
      <c r="E15" s="35" t="s">
        <v>48</v>
      </c>
      <c r="F15" s="17" t="s">
        <v>49</v>
      </c>
      <c r="G15" s="30"/>
      <c r="H15" s="22" t="s">
        <v>50</v>
      </c>
      <c r="I15" s="36" t="s">
        <v>51</v>
      </c>
      <c r="J15" s="36">
        <v>1</v>
      </c>
      <c r="K15" s="36"/>
      <c r="L15" s="24">
        <v>1</v>
      </c>
      <c r="M15" s="24">
        <v>1</v>
      </c>
      <c r="N15" s="26">
        <v>0</v>
      </c>
      <c r="O15" s="26">
        <v>0</v>
      </c>
      <c r="P15" s="26">
        <v>1</v>
      </c>
      <c r="Q15" s="22">
        <f t="shared" si="3"/>
        <v>0</v>
      </c>
      <c r="R15" s="27">
        <v>39860</v>
      </c>
      <c r="S15" s="28">
        <v>41091</v>
      </c>
    </row>
    <row r="16" spans="1:19">
      <c r="A16" s="22"/>
      <c r="B16" s="17" t="s">
        <v>42</v>
      </c>
      <c r="C16" s="23" t="s">
        <v>36</v>
      </c>
      <c r="D16" s="22" t="s">
        <v>37</v>
      </c>
      <c r="E16" s="37" t="s">
        <v>52</v>
      </c>
      <c r="F16" s="25" t="s">
        <v>53</v>
      </c>
      <c r="G16" s="17" t="s">
        <v>54</v>
      </c>
      <c r="H16" s="22" t="s">
        <v>55</v>
      </c>
      <c r="I16" s="58" t="s">
        <v>56</v>
      </c>
      <c r="J16" s="17">
        <v>1</v>
      </c>
      <c r="K16" s="17"/>
      <c r="L16" s="24">
        <v>1</v>
      </c>
      <c r="M16" s="24">
        <v>1</v>
      </c>
      <c r="N16" s="26">
        <v>0</v>
      </c>
      <c r="O16" s="26">
        <v>0</v>
      </c>
      <c r="P16" s="26">
        <v>1</v>
      </c>
      <c r="Q16" s="22">
        <f t="shared" si="3"/>
        <v>0</v>
      </c>
      <c r="R16" s="27">
        <v>39555</v>
      </c>
      <c r="S16" s="39">
        <v>42108</v>
      </c>
    </row>
    <row r="17" spans="1:19">
      <c r="A17" s="304"/>
      <c r="B17" s="17" t="s">
        <v>63</v>
      </c>
      <c r="C17" s="23" t="s">
        <v>36</v>
      </c>
      <c r="D17" s="22" t="s">
        <v>37</v>
      </c>
      <c r="E17" s="37" t="s">
        <v>1893</v>
      </c>
      <c r="F17" s="30" t="s">
        <v>1894</v>
      </c>
      <c r="G17" s="17"/>
      <c r="H17" s="17" t="s">
        <v>1895</v>
      </c>
      <c r="I17" s="17" t="s">
        <v>1896</v>
      </c>
      <c r="J17" s="268"/>
      <c r="K17" s="17">
        <v>20</v>
      </c>
      <c r="L17" s="32">
        <v>20</v>
      </c>
      <c r="M17" s="32">
        <v>20</v>
      </c>
      <c r="N17" s="34">
        <v>0</v>
      </c>
      <c r="O17" s="34">
        <v>0</v>
      </c>
      <c r="P17" s="34">
        <v>20</v>
      </c>
      <c r="Q17" s="22">
        <f t="shared" si="3"/>
        <v>0</v>
      </c>
      <c r="R17" s="27">
        <v>40816</v>
      </c>
      <c r="S17" s="28">
        <v>42315</v>
      </c>
    </row>
    <row r="18" spans="1:19">
      <c r="A18" s="304"/>
      <c r="B18" s="17" t="s">
        <v>63</v>
      </c>
      <c r="C18" s="23" t="s">
        <v>36</v>
      </c>
      <c r="D18" s="22" t="s">
        <v>37</v>
      </c>
      <c r="E18" s="37" t="s">
        <v>1893</v>
      </c>
      <c r="F18" s="30" t="s">
        <v>1897</v>
      </c>
      <c r="G18" s="17" t="s">
        <v>1898</v>
      </c>
      <c r="H18" s="57" t="s">
        <v>1895</v>
      </c>
      <c r="I18" s="40"/>
      <c r="J18" s="268">
        <v>59</v>
      </c>
      <c r="K18" s="17"/>
      <c r="L18" s="17">
        <v>59</v>
      </c>
      <c r="M18" s="17">
        <v>59</v>
      </c>
      <c r="N18" s="34">
        <v>0</v>
      </c>
      <c r="O18" s="34">
        <v>0</v>
      </c>
      <c r="P18" s="34">
        <v>59</v>
      </c>
      <c r="Q18" s="22">
        <f t="shared" si="3"/>
        <v>0</v>
      </c>
      <c r="R18" s="27">
        <v>40816</v>
      </c>
      <c r="S18" s="28">
        <v>42315</v>
      </c>
    </row>
    <row r="19" spans="1:19">
      <c r="A19" s="40"/>
      <c r="B19" s="17" t="s">
        <v>42</v>
      </c>
      <c r="C19" s="41"/>
      <c r="D19" s="42" t="s">
        <v>47</v>
      </c>
      <c r="E19" s="43" t="s">
        <v>57</v>
      </c>
      <c r="F19" s="42" t="s">
        <v>2480</v>
      </c>
      <c r="G19" s="42"/>
      <c r="H19" s="42" t="s">
        <v>58</v>
      </c>
      <c r="I19" s="44"/>
      <c r="J19" s="42"/>
      <c r="K19" s="42"/>
      <c r="L19" s="45"/>
      <c r="M19" s="45"/>
      <c r="N19" s="46"/>
      <c r="O19" s="46"/>
      <c r="P19" s="46"/>
      <c r="Q19" s="42"/>
      <c r="R19" s="47"/>
      <c r="S19" s="48"/>
    </row>
    <row r="20" spans="1:19">
      <c r="A20" s="22"/>
      <c r="B20" s="22" t="s">
        <v>35</v>
      </c>
      <c r="C20" s="23" t="s">
        <v>36</v>
      </c>
      <c r="D20" s="22" t="s">
        <v>37</v>
      </c>
      <c r="E20" s="336" t="s">
        <v>59</v>
      </c>
      <c r="F20" s="319" t="s">
        <v>60</v>
      </c>
      <c r="G20" s="301"/>
      <c r="H20" s="49" t="s">
        <v>61</v>
      </c>
      <c r="I20" s="50" t="s">
        <v>62</v>
      </c>
      <c r="J20" s="51">
        <v>2</v>
      </c>
      <c r="K20" s="51"/>
      <c r="L20" s="24">
        <v>2</v>
      </c>
      <c r="M20" s="24">
        <v>2</v>
      </c>
      <c r="N20" s="26">
        <v>0</v>
      </c>
      <c r="O20" s="26">
        <v>0</v>
      </c>
      <c r="P20" s="26">
        <v>2</v>
      </c>
      <c r="Q20" s="22">
        <f t="shared" ref="Q20:Q83" si="4">+M20-N20-O20-P20</f>
        <v>0</v>
      </c>
      <c r="R20" s="27">
        <v>40372</v>
      </c>
      <c r="S20" s="28">
        <v>41212</v>
      </c>
    </row>
    <row r="21" spans="1:19">
      <c r="A21" s="261"/>
      <c r="B21" s="17" t="s">
        <v>42</v>
      </c>
      <c r="C21" s="23" t="s">
        <v>36</v>
      </c>
      <c r="D21" s="22" t="s">
        <v>37</v>
      </c>
      <c r="E21" s="108" t="s">
        <v>1600</v>
      </c>
      <c r="F21" s="94" t="s">
        <v>1601</v>
      </c>
      <c r="G21" s="282"/>
      <c r="H21" s="17" t="s">
        <v>1602</v>
      </c>
      <c r="I21" s="17" t="s">
        <v>1603</v>
      </c>
      <c r="J21" s="17">
        <v>16</v>
      </c>
      <c r="K21" s="17"/>
      <c r="L21" s="17">
        <v>16</v>
      </c>
      <c r="M21" s="17">
        <v>16</v>
      </c>
      <c r="N21" s="33">
        <v>16</v>
      </c>
      <c r="O21" s="33">
        <v>0</v>
      </c>
      <c r="P21" s="34">
        <v>0</v>
      </c>
      <c r="Q21" s="22">
        <f t="shared" si="4"/>
        <v>0</v>
      </c>
      <c r="R21" s="74" t="s">
        <v>1604</v>
      </c>
      <c r="S21" s="71"/>
    </row>
    <row r="22" spans="1:19">
      <c r="A22" s="22"/>
      <c r="B22" s="17" t="s">
        <v>63</v>
      </c>
      <c r="C22" s="52"/>
      <c r="D22" s="52"/>
      <c r="E22" s="53" t="s">
        <v>64</v>
      </c>
      <c r="F22" s="381" t="s">
        <v>65</v>
      </c>
      <c r="G22" s="52"/>
      <c r="H22" s="52" t="s">
        <v>66</v>
      </c>
      <c r="I22" s="52"/>
      <c r="J22" s="52"/>
      <c r="K22" s="52"/>
      <c r="L22" s="55"/>
      <c r="M22" s="55"/>
      <c r="N22" s="52"/>
      <c r="O22" s="55"/>
      <c r="P22" s="55"/>
      <c r="Q22" s="52">
        <f t="shared" si="4"/>
        <v>0</v>
      </c>
      <c r="R22" s="52"/>
      <c r="S22" s="52"/>
    </row>
    <row r="23" spans="1:19">
      <c r="A23" s="22"/>
      <c r="B23" s="17" t="s">
        <v>42</v>
      </c>
      <c r="C23" s="23" t="s">
        <v>36</v>
      </c>
      <c r="D23" s="22" t="s">
        <v>37</v>
      </c>
      <c r="E23" s="56" t="s">
        <v>67</v>
      </c>
      <c r="F23" s="17" t="s">
        <v>68</v>
      </c>
      <c r="G23" s="17" t="s">
        <v>69</v>
      </c>
      <c r="H23" s="22" t="s">
        <v>70</v>
      </c>
      <c r="I23" s="58" t="s">
        <v>71</v>
      </c>
      <c r="J23" s="59">
        <v>2</v>
      </c>
      <c r="K23" s="60"/>
      <c r="L23" s="32">
        <v>2</v>
      </c>
      <c r="M23" s="32">
        <v>2</v>
      </c>
      <c r="N23" s="33">
        <v>0</v>
      </c>
      <c r="O23" s="33">
        <v>0</v>
      </c>
      <c r="P23" s="33">
        <v>2</v>
      </c>
      <c r="Q23" s="22">
        <f t="shared" si="4"/>
        <v>0</v>
      </c>
      <c r="R23" s="27">
        <v>40486</v>
      </c>
      <c r="S23" s="61">
        <v>40954</v>
      </c>
    </row>
    <row r="24" spans="1:19">
      <c r="A24" s="22"/>
      <c r="B24" s="17" t="s">
        <v>63</v>
      </c>
      <c r="C24" s="52"/>
      <c r="D24" s="52"/>
      <c r="E24" s="53" t="s">
        <v>72</v>
      </c>
      <c r="F24" s="54" t="s">
        <v>73</v>
      </c>
      <c r="G24" s="156" t="s">
        <v>74</v>
      </c>
      <c r="H24" s="52"/>
      <c r="I24" s="54"/>
      <c r="J24" s="54"/>
      <c r="K24" s="54"/>
      <c r="L24" s="55"/>
      <c r="M24" s="55"/>
      <c r="N24" s="55"/>
      <c r="O24" s="55"/>
      <c r="P24" s="55"/>
      <c r="Q24" s="52">
        <f t="shared" si="4"/>
        <v>0</v>
      </c>
      <c r="R24" s="52"/>
      <c r="S24" s="52"/>
    </row>
    <row r="25" spans="1:19">
      <c r="A25" s="22"/>
      <c r="B25" s="17" t="s">
        <v>63</v>
      </c>
      <c r="C25" s="52"/>
      <c r="D25" s="52"/>
      <c r="E25" s="53" t="s">
        <v>75</v>
      </c>
      <c r="F25" s="54" t="s">
        <v>76</v>
      </c>
      <c r="G25" s="52" t="s">
        <v>74</v>
      </c>
      <c r="H25" s="52"/>
      <c r="I25" s="63" t="s">
        <v>77</v>
      </c>
      <c r="J25" s="54"/>
      <c r="K25" s="54"/>
      <c r="L25" s="55"/>
      <c r="M25" s="55"/>
      <c r="N25" s="55"/>
      <c r="O25" s="55"/>
      <c r="P25" s="55"/>
      <c r="Q25" s="52">
        <f t="shared" si="4"/>
        <v>0</v>
      </c>
      <c r="R25" s="64">
        <v>41403</v>
      </c>
      <c r="S25" s="52" t="s">
        <v>78</v>
      </c>
    </row>
    <row r="26" spans="1:19">
      <c r="A26" s="40"/>
      <c r="B26" s="22" t="s">
        <v>63</v>
      </c>
      <c r="C26" s="52"/>
      <c r="D26" s="52"/>
      <c r="E26" s="53" t="s">
        <v>79</v>
      </c>
      <c r="F26" s="54" t="s">
        <v>80</v>
      </c>
      <c r="G26" s="278"/>
      <c r="H26" s="52" t="s">
        <v>74</v>
      </c>
      <c r="I26" s="52"/>
      <c r="J26" s="52"/>
      <c r="K26" s="52"/>
      <c r="L26" s="55"/>
      <c r="M26" s="55"/>
      <c r="N26" s="55"/>
      <c r="O26" s="55"/>
      <c r="P26" s="55"/>
      <c r="Q26" s="52">
        <f t="shared" si="4"/>
        <v>0</v>
      </c>
      <c r="R26" s="52"/>
      <c r="S26" s="52"/>
    </row>
    <row r="27" spans="1:19">
      <c r="A27" s="244"/>
      <c r="B27" s="17" t="s">
        <v>1232</v>
      </c>
      <c r="C27" s="23" t="s">
        <v>36</v>
      </c>
      <c r="D27" s="22" t="s">
        <v>37</v>
      </c>
      <c r="E27" s="37" t="s">
        <v>1233</v>
      </c>
      <c r="F27" s="30" t="s">
        <v>1234</v>
      </c>
      <c r="G27" s="22" t="s">
        <v>1235</v>
      </c>
      <c r="H27" s="22" t="s">
        <v>1236</v>
      </c>
      <c r="I27" s="22" t="s">
        <v>2509</v>
      </c>
      <c r="J27" s="22">
        <v>60</v>
      </c>
      <c r="K27" s="22"/>
      <c r="L27" s="32">
        <v>60</v>
      </c>
      <c r="M27" s="32">
        <v>60</v>
      </c>
      <c r="N27" s="34">
        <v>0</v>
      </c>
      <c r="O27" s="34">
        <v>0</v>
      </c>
      <c r="P27" s="34">
        <v>60</v>
      </c>
      <c r="Q27" s="22">
        <f t="shared" si="4"/>
        <v>0</v>
      </c>
      <c r="R27" s="74"/>
      <c r="S27" s="71" t="s">
        <v>2510</v>
      </c>
    </row>
    <row r="28" spans="1:19">
      <c r="A28" s="22"/>
      <c r="B28" s="22" t="s">
        <v>35</v>
      </c>
      <c r="C28" s="23" t="s">
        <v>36</v>
      </c>
      <c r="D28" s="22" t="s">
        <v>37</v>
      </c>
      <c r="E28" s="66" t="s">
        <v>81</v>
      </c>
      <c r="F28" s="17" t="s">
        <v>82</v>
      </c>
      <c r="G28" s="68"/>
      <c r="H28" s="30"/>
      <c r="I28" s="69" t="s">
        <v>83</v>
      </c>
      <c r="J28" s="17">
        <v>1</v>
      </c>
      <c r="K28" s="17"/>
      <c r="L28" s="17">
        <v>1</v>
      </c>
      <c r="M28" s="17">
        <v>1</v>
      </c>
      <c r="N28" s="33">
        <v>0</v>
      </c>
      <c r="O28" s="33">
        <v>0</v>
      </c>
      <c r="P28" s="34">
        <v>1</v>
      </c>
      <c r="Q28" s="22">
        <f t="shared" si="4"/>
        <v>0</v>
      </c>
      <c r="R28" s="27">
        <v>40952</v>
      </c>
      <c r="S28" s="28">
        <v>40952</v>
      </c>
    </row>
    <row r="29" spans="1:19">
      <c r="A29" s="303"/>
      <c r="B29" s="17" t="s">
        <v>63</v>
      </c>
      <c r="C29" s="23" t="s">
        <v>36</v>
      </c>
      <c r="D29" s="22" t="s">
        <v>37</v>
      </c>
      <c r="E29" s="37" t="s">
        <v>1899</v>
      </c>
      <c r="F29" s="30" t="s">
        <v>1900</v>
      </c>
      <c r="G29" s="17"/>
      <c r="H29" s="17" t="s">
        <v>1901</v>
      </c>
      <c r="I29" s="119" t="s">
        <v>1902</v>
      </c>
      <c r="J29" s="268"/>
      <c r="K29" s="17">
        <v>72</v>
      </c>
      <c r="L29" s="32">
        <v>72</v>
      </c>
      <c r="M29" s="32">
        <v>72</v>
      </c>
      <c r="N29" s="34">
        <v>0</v>
      </c>
      <c r="O29" s="34">
        <v>10</v>
      </c>
      <c r="P29" s="34">
        <v>62</v>
      </c>
      <c r="Q29" s="22">
        <f t="shared" si="4"/>
        <v>0</v>
      </c>
      <c r="R29" s="27">
        <v>41345</v>
      </c>
      <c r="S29" s="71" t="s">
        <v>1903</v>
      </c>
    </row>
    <row r="30" spans="1:19">
      <c r="A30" s="303"/>
      <c r="B30" s="17" t="s">
        <v>63</v>
      </c>
      <c r="C30" s="23" t="s">
        <v>36</v>
      </c>
      <c r="D30" s="22" t="s">
        <v>37</v>
      </c>
      <c r="E30" s="37" t="s">
        <v>1899</v>
      </c>
      <c r="F30" s="30" t="s">
        <v>1904</v>
      </c>
      <c r="G30" s="119"/>
      <c r="H30" s="382" t="s">
        <v>1905</v>
      </c>
      <c r="I30" s="119" t="s">
        <v>1902</v>
      </c>
      <c r="J30" s="306">
        <v>108</v>
      </c>
      <c r="K30" s="119"/>
      <c r="L30" s="32">
        <v>108</v>
      </c>
      <c r="M30" s="32">
        <v>108</v>
      </c>
      <c r="N30" s="34">
        <v>0</v>
      </c>
      <c r="O30" s="34">
        <v>14</v>
      </c>
      <c r="P30" s="34">
        <v>94</v>
      </c>
      <c r="Q30" s="22">
        <f t="shared" si="4"/>
        <v>0</v>
      </c>
      <c r="R30" s="27">
        <v>41345</v>
      </c>
      <c r="S30" s="71" t="s">
        <v>1903</v>
      </c>
    </row>
    <row r="31" spans="1:19">
      <c r="A31" s="303"/>
      <c r="B31" s="17" t="s">
        <v>63</v>
      </c>
      <c r="C31" s="52"/>
      <c r="D31" s="52"/>
      <c r="E31" s="53" t="s">
        <v>1906</v>
      </c>
      <c r="F31" s="54" t="s">
        <v>1907</v>
      </c>
      <c r="G31" s="52" t="s">
        <v>74</v>
      </c>
      <c r="H31" s="52"/>
      <c r="I31" s="52"/>
      <c r="J31" s="52"/>
      <c r="K31" s="52"/>
      <c r="L31" s="55"/>
      <c r="M31" s="55"/>
      <c r="N31" s="52"/>
      <c r="O31" s="52"/>
      <c r="P31" s="52"/>
      <c r="Q31" s="52">
        <f t="shared" si="4"/>
        <v>0</v>
      </c>
      <c r="R31" s="52"/>
      <c r="S31" s="52"/>
    </row>
    <row r="32" spans="1:19">
      <c r="A32" s="22"/>
      <c r="B32" s="22" t="s">
        <v>35</v>
      </c>
      <c r="C32" s="23" t="s">
        <v>36</v>
      </c>
      <c r="D32" s="22" t="s">
        <v>37</v>
      </c>
      <c r="E32" s="37" t="s">
        <v>84</v>
      </c>
      <c r="F32" s="30" t="s">
        <v>85</v>
      </c>
      <c r="G32" s="30" t="s">
        <v>86</v>
      </c>
      <c r="H32" s="70" t="s">
        <v>87</v>
      </c>
      <c r="I32" s="58" t="s">
        <v>88</v>
      </c>
      <c r="J32" s="17">
        <v>1</v>
      </c>
      <c r="K32" s="17"/>
      <c r="L32" s="32">
        <v>1</v>
      </c>
      <c r="M32" s="32">
        <v>1</v>
      </c>
      <c r="N32" s="34">
        <v>0</v>
      </c>
      <c r="O32" s="34">
        <v>0</v>
      </c>
      <c r="P32" s="34">
        <v>1</v>
      </c>
      <c r="Q32" s="22">
        <f t="shared" si="4"/>
        <v>0</v>
      </c>
      <c r="R32" s="27">
        <v>41031</v>
      </c>
      <c r="S32" s="71" t="s">
        <v>89</v>
      </c>
    </row>
    <row r="33" spans="1:19">
      <c r="A33" s="22"/>
      <c r="B33" s="17" t="s">
        <v>42</v>
      </c>
      <c r="C33" s="87" t="s">
        <v>36</v>
      </c>
      <c r="D33" s="86" t="s">
        <v>37</v>
      </c>
      <c r="E33" s="35" t="s">
        <v>90</v>
      </c>
      <c r="F33" s="72" t="s">
        <v>91</v>
      </c>
      <c r="G33" s="17" t="s">
        <v>92</v>
      </c>
      <c r="H33" s="17" t="s">
        <v>93</v>
      </c>
      <c r="I33" s="73" t="s">
        <v>94</v>
      </c>
      <c r="J33" s="37">
        <v>1</v>
      </c>
      <c r="K33" s="37"/>
      <c r="L33" s="24">
        <v>1</v>
      </c>
      <c r="M33" s="24">
        <v>1</v>
      </c>
      <c r="N33" s="26">
        <v>1</v>
      </c>
      <c r="O33" s="26">
        <v>0</v>
      </c>
      <c r="P33" s="26">
        <v>0</v>
      </c>
      <c r="Q33" s="22">
        <f t="shared" si="4"/>
        <v>0</v>
      </c>
      <c r="R33" s="74"/>
      <c r="S33" s="71"/>
    </row>
    <row r="34" spans="1:19" ht="28">
      <c r="A34" s="22" t="s">
        <v>95</v>
      </c>
      <c r="B34" s="17" t="s">
        <v>96</v>
      </c>
      <c r="C34" s="88">
        <v>1</v>
      </c>
      <c r="D34" s="89" t="s">
        <v>47</v>
      </c>
      <c r="E34" s="35" t="s">
        <v>97</v>
      </c>
      <c r="F34" s="281" t="s">
        <v>98</v>
      </c>
      <c r="G34" s="25" t="s">
        <v>99</v>
      </c>
      <c r="H34" s="75" t="s">
        <v>100</v>
      </c>
      <c r="I34" s="383" t="s">
        <v>101</v>
      </c>
      <c r="J34" s="75">
        <v>114</v>
      </c>
      <c r="K34" s="75"/>
      <c r="L34" s="24">
        <v>114</v>
      </c>
      <c r="M34" s="24">
        <v>114</v>
      </c>
      <c r="N34" s="26">
        <v>114</v>
      </c>
      <c r="O34" s="26">
        <v>0</v>
      </c>
      <c r="P34" s="26">
        <v>0</v>
      </c>
      <c r="Q34" s="22">
        <f t="shared" si="4"/>
        <v>0</v>
      </c>
      <c r="R34" s="74"/>
      <c r="S34" s="76"/>
    </row>
    <row r="35" spans="1:19">
      <c r="A35" s="303"/>
      <c r="B35" s="91" t="s">
        <v>63</v>
      </c>
      <c r="C35" s="92" t="s">
        <v>36</v>
      </c>
      <c r="D35" s="93" t="s">
        <v>37</v>
      </c>
      <c r="E35" s="384" t="s">
        <v>1680</v>
      </c>
      <c r="F35" s="319" t="s">
        <v>1908</v>
      </c>
      <c r="G35" s="307"/>
      <c r="H35" s="385" t="s">
        <v>1682</v>
      </c>
      <c r="I35" s="386" t="s">
        <v>1909</v>
      </c>
      <c r="J35" s="307">
        <v>5</v>
      </c>
      <c r="K35" s="234"/>
      <c r="L35" s="24">
        <v>5</v>
      </c>
      <c r="M35" s="24">
        <v>5</v>
      </c>
      <c r="N35" s="26">
        <v>0</v>
      </c>
      <c r="O35" s="189">
        <v>5</v>
      </c>
      <c r="P35" s="26">
        <v>0</v>
      </c>
      <c r="Q35" s="22">
        <f t="shared" si="4"/>
        <v>0</v>
      </c>
      <c r="R35" s="74" t="s">
        <v>1684</v>
      </c>
      <c r="S35" s="71"/>
    </row>
    <row r="36" spans="1:19" ht="28">
      <c r="A36" s="40"/>
      <c r="B36" s="387" t="s">
        <v>63</v>
      </c>
      <c r="C36" s="388" t="s">
        <v>36</v>
      </c>
      <c r="D36" s="389" t="s">
        <v>37</v>
      </c>
      <c r="E36" s="384" t="s">
        <v>102</v>
      </c>
      <c r="F36" s="390" t="s">
        <v>103</v>
      </c>
      <c r="G36" s="391" t="s">
        <v>104</v>
      </c>
      <c r="H36" s="91" t="s">
        <v>105</v>
      </c>
      <c r="I36" s="94" t="s">
        <v>106</v>
      </c>
      <c r="J36" s="95">
        <v>42</v>
      </c>
      <c r="K36" s="17">
        <v>28</v>
      </c>
      <c r="L36" s="24">
        <v>70</v>
      </c>
      <c r="M36" s="24">
        <v>70</v>
      </c>
      <c r="N36" s="26">
        <v>0</v>
      </c>
      <c r="O36" s="26">
        <v>0</v>
      </c>
      <c r="P36" s="26">
        <v>70</v>
      </c>
      <c r="Q36" s="22">
        <f t="shared" si="4"/>
        <v>0</v>
      </c>
      <c r="R36" s="27">
        <v>40816</v>
      </c>
      <c r="S36" s="39" t="s">
        <v>107</v>
      </c>
    </row>
    <row r="37" spans="1:19" ht="28">
      <c r="A37" s="40"/>
      <c r="B37" s="77" t="s">
        <v>63</v>
      </c>
      <c r="C37" s="392" t="s">
        <v>36</v>
      </c>
      <c r="D37" s="393" t="s">
        <v>37</v>
      </c>
      <c r="E37" s="37" t="s">
        <v>102</v>
      </c>
      <c r="F37" s="220" t="s">
        <v>108</v>
      </c>
      <c r="G37" s="81" t="s">
        <v>109</v>
      </c>
      <c r="H37" s="17" t="s">
        <v>105</v>
      </c>
      <c r="I37" s="67" t="s">
        <v>110</v>
      </c>
      <c r="J37" s="17">
        <v>29</v>
      </c>
      <c r="K37" s="17"/>
      <c r="L37" s="24">
        <v>29</v>
      </c>
      <c r="M37" s="24">
        <v>29</v>
      </c>
      <c r="N37" s="26">
        <v>0</v>
      </c>
      <c r="O37" s="26">
        <v>0</v>
      </c>
      <c r="P37" s="26">
        <v>29</v>
      </c>
      <c r="Q37" s="22">
        <f t="shared" si="4"/>
        <v>0</v>
      </c>
      <c r="R37" s="27">
        <v>40634</v>
      </c>
      <c r="S37" s="28">
        <v>41316</v>
      </c>
    </row>
    <row r="38" spans="1:19" ht="70">
      <c r="A38" s="40"/>
      <c r="B38" s="77" t="s">
        <v>63</v>
      </c>
      <c r="C38" s="78" t="s">
        <v>36</v>
      </c>
      <c r="D38" s="79" t="s">
        <v>37</v>
      </c>
      <c r="E38" s="37" t="s">
        <v>111</v>
      </c>
      <c r="F38" s="80" t="s">
        <v>112</v>
      </c>
      <c r="G38" s="51" t="s">
        <v>113</v>
      </c>
      <c r="H38" s="17" t="s">
        <v>105</v>
      </c>
      <c r="I38" s="17" t="s">
        <v>114</v>
      </c>
      <c r="J38" s="17">
        <v>21</v>
      </c>
      <c r="K38" s="17"/>
      <c r="L38" s="24">
        <v>21</v>
      </c>
      <c r="M38" s="24">
        <v>21</v>
      </c>
      <c r="N38" s="26">
        <v>0</v>
      </c>
      <c r="O38" s="26">
        <v>0</v>
      </c>
      <c r="P38" s="26">
        <v>21</v>
      </c>
      <c r="Q38" s="22">
        <f t="shared" si="4"/>
        <v>0</v>
      </c>
      <c r="R38" s="27">
        <v>41088</v>
      </c>
      <c r="S38" s="28">
        <v>41540</v>
      </c>
    </row>
    <row r="39" spans="1:19" ht="42">
      <c r="A39" s="22"/>
      <c r="B39" s="17" t="s">
        <v>63</v>
      </c>
      <c r="C39" s="52"/>
      <c r="D39" s="52"/>
      <c r="E39" s="53" t="s">
        <v>115</v>
      </c>
      <c r="F39" s="82" t="s">
        <v>116</v>
      </c>
      <c r="G39" s="82"/>
      <c r="H39" s="83" t="s">
        <v>117</v>
      </c>
      <c r="I39" s="84" t="s">
        <v>94</v>
      </c>
      <c r="J39" s="84"/>
      <c r="K39" s="84"/>
      <c r="L39" s="85"/>
      <c r="M39" s="85"/>
      <c r="N39" s="85"/>
      <c r="O39" s="85"/>
      <c r="P39" s="85"/>
      <c r="Q39" s="52">
        <f t="shared" si="4"/>
        <v>0</v>
      </c>
      <c r="R39" s="52"/>
      <c r="S39" s="394" t="s">
        <v>118</v>
      </c>
    </row>
    <row r="40" spans="1:19">
      <c r="A40" s="22"/>
      <c r="B40" s="17" t="s">
        <v>35</v>
      </c>
      <c r="C40" s="23" t="s">
        <v>36</v>
      </c>
      <c r="D40" s="22" t="s">
        <v>37</v>
      </c>
      <c r="E40" s="24" t="s">
        <v>119</v>
      </c>
      <c r="F40" s="25" t="s">
        <v>120</v>
      </c>
      <c r="G40" s="25" t="s">
        <v>121</v>
      </c>
      <c r="H40" s="22" t="s">
        <v>122</v>
      </c>
      <c r="I40" s="269" t="s">
        <v>123</v>
      </c>
      <c r="J40" s="25">
        <v>7</v>
      </c>
      <c r="K40" s="25"/>
      <c r="L40" s="24">
        <v>7</v>
      </c>
      <c r="M40" s="24">
        <v>7</v>
      </c>
      <c r="N40" s="26">
        <v>0</v>
      </c>
      <c r="O40" s="26">
        <v>0</v>
      </c>
      <c r="P40" s="26">
        <v>7</v>
      </c>
      <c r="Q40" s="22">
        <f t="shared" si="4"/>
        <v>0</v>
      </c>
      <c r="R40" s="27">
        <v>41058</v>
      </c>
      <c r="S40" s="28">
        <v>41317</v>
      </c>
    </row>
    <row r="41" spans="1:19">
      <c r="A41" s="22"/>
      <c r="B41" s="17" t="s">
        <v>42</v>
      </c>
      <c r="C41" s="23" t="s">
        <v>36</v>
      </c>
      <c r="D41" s="22" t="s">
        <v>37</v>
      </c>
      <c r="E41" s="37" t="s">
        <v>124</v>
      </c>
      <c r="F41" s="30" t="s">
        <v>125</v>
      </c>
      <c r="G41" s="30"/>
      <c r="H41" s="30" t="s">
        <v>126</v>
      </c>
      <c r="I41" s="17" t="s">
        <v>127</v>
      </c>
      <c r="J41" s="17">
        <v>1</v>
      </c>
      <c r="K41" s="17"/>
      <c r="L41" s="32">
        <v>1</v>
      </c>
      <c r="M41" s="32">
        <v>1</v>
      </c>
      <c r="N41" s="34">
        <v>0</v>
      </c>
      <c r="O41" s="34">
        <v>1</v>
      </c>
      <c r="P41" s="34">
        <v>0</v>
      </c>
      <c r="Q41" s="22">
        <f t="shared" si="4"/>
        <v>0</v>
      </c>
      <c r="R41" s="27">
        <v>41208</v>
      </c>
      <c r="S41" s="71"/>
    </row>
    <row r="42" spans="1:19">
      <c r="A42" s="22"/>
      <c r="B42" s="17" t="s">
        <v>42</v>
      </c>
      <c r="C42" s="23" t="s">
        <v>36</v>
      </c>
      <c r="D42" s="22" t="s">
        <v>37</v>
      </c>
      <c r="E42" s="35" t="s">
        <v>128</v>
      </c>
      <c r="F42" s="17" t="s">
        <v>129</v>
      </c>
      <c r="G42" s="17" t="s">
        <v>130</v>
      </c>
      <c r="H42" s="17" t="s">
        <v>131</v>
      </c>
      <c r="I42" s="30" t="s">
        <v>132</v>
      </c>
      <c r="J42" s="30">
        <v>2</v>
      </c>
      <c r="K42" s="30"/>
      <c r="L42" s="32">
        <v>2</v>
      </c>
      <c r="M42" s="32">
        <v>2</v>
      </c>
      <c r="N42" s="34">
        <v>0</v>
      </c>
      <c r="O42" s="34">
        <v>0</v>
      </c>
      <c r="P42" s="34">
        <v>2</v>
      </c>
      <c r="Q42" s="22">
        <f t="shared" si="4"/>
        <v>0</v>
      </c>
      <c r="R42" s="27">
        <v>41102</v>
      </c>
      <c r="S42" s="28">
        <v>41159</v>
      </c>
    </row>
    <row r="43" spans="1:19">
      <c r="A43" s="22"/>
      <c r="B43" s="17" t="s">
        <v>42</v>
      </c>
      <c r="C43" s="23" t="s">
        <v>36</v>
      </c>
      <c r="D43" s="22" t="s">
        <v>37</v>
      </c>
      <c r="E43" s="35" t="s">
        <v>133</v>
      </c>
      <c r="F43" s="17" t="s">
        <v>134</v>
      </c>
      <c r="G43" s="17"/>
      <c r="H43" s="17" t="s">
        <v>135</v>
      </c>
      <c r="I43" s="395" t="s">
        <v>136</v>
      </c>
      <c r="J43" s="17">
        <v>1</v>
      </c>
      <c r="K43" s="17"/>
      <c r="L43" s="17">
        <v>1</v>
      </c>
      <c r="M43" s="17">
        <v>1</v>
      </c>
      <c r="N43" s="33">
        <v>0</v>
      </c>
      <c r="O43" s="33">
        <v>1</v>
      </c>
      <c r="P43" s="33">
        <v>0</v>
      </c>
      <c r="Q43" s="22">
        <f t="shared" si="4"/>
        <v>0</v>
      </c>
      <c r="R43" s="27">
        <v>42186</v>
      </c>
      <c r="S43" s="71"/>
    </row>
    <row r="44" spans="1:19">
      <c r="A44" s="22"/>
      <c r="B44" s="17" t="s">
        <v>42</v>
      </c>
      <c r="C44" s="23" t="s">
        <v>36</v>
      </c>
      <c r="D44" s="22" t="s">
        <v>37</v>
      </c>
      <c r="E44" s="35" t="s">
        <v>137</v>
      </c>
      <c r="F44" s="17" t="s">
        <v>138</v>
      </c>
      <c r="G44" s="17"/>
      <c r="H44" s="91" t="s">
        <v>139</v>
      </c>
      <c r="I44" s="93" t="s">
        <v>140</v>
      </c>
      <c r="J44" s="95">
        <v>1</v>
      </c>
      <c r="K44" s="17"/>
      <c r="L44" s="17">
        <v>1</v>
      </c>
      <c r="M44" s="17">
        <v>1</v>
      </c>
      <c r="N44" s="33">
        <v>0</v>
      </c>
      <c r="O44" s="33">
        <v>0</v>
      </c>
      <c r="P44" s="33">
        <v>1</v>
      </c>
      <c r="Q44" s="22">
        <f t="shared" si="4"/>
        <v>0</v>
      </c>
      <c r="R44" s="27">
        <v>41050</v>
      </c>
      <c r="S44" s="28">
        <v>41311</v>
      </c>
    </row>
    <row r="45" spans="1:19">
      <c r="A45" s="22"/>
      <c r="B45" s="17" t="s">
        <v>42</v>
      </c>
      <c r="C45" s="23" t="s">
        <v>36</v>
      </c>
      <c r="D45" s="22" t="s">
        <v>37</v>
      </c>
      <c r="E45" s="35" t="s">
        <v>141</v>
      </c>
      <c r="F45" s="17" t="s">
        <v>142</v>
      </c>
      <c r="G45" s="31" t="s">
        <v>143</v>
      </c>
      <c r="H45" s="91" t="s">
        <v>144</v>
      </c>
      <c r="I45" s="96" t="s">
        <v>145</v>
      </c>
      <c r="J45" s="97">
        <v>1</v>
      </c>
      <c r="K45" s="60"/>
      <c r="L45" s="17">
        <v>1</v>
      </c>
      <c r="M45" s="17">
        <v>1</v>
      </c>
      <c r="N45" s="33">
        <v>0</v>
      </c>
      <c r="O45" s="33">
        <v>0</v>
      </c>
      <c r="P45" s="33">
        <v>1</v>
      </c>
      <c r="Q45" s="22">
        <f t="shared" si="4"/>
        <v>0</v>
      </c>
      <c r="R45" s="27">
        <v>41073</v>
      </c>
      <c r="S45" s="71" t="s">
        <v>146</v>
      </c>
    </row>
    <row r="46" spans="1:19">
      <c r="A46" s="22"/>
      <c r="B46" s="17" t="s">
        <v>42</v>
      </c>
      <c r="C46" s="23" t="s">
        <v>36</v>
      </c>
      <c r="D46" s="22" t="s">
        <v>37</v>
      </c>
      <c r="E46" s="35" t="s">
        <v>147</v>
      </c>
      <c r="F46" s="17" t="s">
        <v>148</v>
      </c>
      <c r="G46" s="17"/>
      <c r="H46" s="17" t="s">
        <v>149</v>
      </c>
      <c r="I46" s="279" t="s">
        <v>150</v>
      </c>
      <c r="J46" s="17">
        <v>1</v>
      </c>
      <c r="K46" s="17"/>
      <c r="L46" s="17">
        <v>1</v>
      </c>
      <c r="M46" s="17">
        <v>1</v>
      </c>
      <c r="N46" s="33">
        <v>1</v>
      </c>
      <c r="O46" s="33"/>
      <c r="P46" s="33"/>
      <c r="Q46" s="22">
        <f t="shared" si="4"/>
        <v>0</v>
      </c>
      <c r="R46" s="74" t="s">
        <v>151</v>
      </c>
      <c r="S46" s="98"/>
    </row>
    <row r="47" spans="1:19">
      <c r="A47" s="22"/>
      <c r="B47" s="17" t="s">
        <v>42</v>
      </c>
      <c r="C47" s="23" t="s">
        <v>36</v>
      </c>
      <c r="D47" s="22" t="s">
        <v>37</v>
      </c>
      <c r="E47" s="35" t="s">
        <v>152</v>
      </c>
      <c r="F47" s="72" t="s">
        <v>153</v>
      </c>
      <c r="G47" s="17"/>
      <c r="H47" s="17" t="s">
        <v>154</v>
      </c>
      <c r="I47" s="31" t="s">
        <v>94</v>
      </c>
      <c r="J47" s="17">
        <v>1</v>
      </c>
      <c r="K47" s="17"/>
      <c r="L47" s="17">
        <v>1</v>
      </c>
      <c r="M47" s="17">
        <v>1</v>
      </c>
      <c r="N47" s="33">
        <v>1</v>
      </c>
      <c r="O47" s="33">
        <v>0</v>
      </c>
      <c r="P47" s="33">
        <v>0</v>
      </c>
      <c r="Q47" s="22">
        <f t="shared" si="4"/>
        <v>0</v>
      </c>
      <c r="R47" s="74"/>
      <c r="S47" s="98"/>
    </row>
    <row r="48" spans="1:19">
      <c r="A48" s="22"/>
      <c r="B48" s="17" t="s">
        <v>42</v>
      </c>
      <c r="C48" s="23" t="s">
        <v>36</v>
      </c>
      <c r="D48" s="22" t="s">
        <v>37</v>
      </c>
      <c r="E48" s="35" t="s">
        <v>155</v>
      </c>
      <c r="F48" s="72" t="s">
        <v>156</v>
      </c>
      <c r="G48" s="17"/>
      <c r="H48" s="17" t="s">
        <v>157</v>
      </c>
      <c r="I48" s="17" t="s">
        <v>94</v>
      </c>
      <c r="J48" s="17">
        <v>1</v>
      </c>
      <c r="K48" s="17"/>
      <c r="L48" s="17">
        <v>1</v>
      </c>
      <c r="M48" s="17">
        <v>1</v>
      </c>
      <c r="N48" s="33">
        <v>1</v>
      </c>
      <c r="O48" s="33">
        <v>0</v>
      </c>
      <c r="P48" s="33">
        <v>0</v>
      </c>
      <c r="Q48" s="22">
        <f t="shared" si="4"/>
        <v>0</v>
      </c>
      <c r="R48" s="74"/>
      <c r="S48" s="98"/>
    </row>
    <row r="49" spans="1:19">
      <c r="A49" s="261"/>
      <c r="B49" s="17" t="s">
        <v>63</v>
      </c>
      <c r="C49" s="23" t="s">
        <v>36</v>
      </c>
      <c r="D49" s="22" t="s">
        <v>37</v>
      </c>
      <c r="E49" s="37" t="s">
        <v>1605</v>
      </c>
      <c r="F49" s="30" t="s">
        <v>1606</v>
      </c>
      <c r="G49" s="17" t="s">
        <v>1607</v>
      </c>
      <c r="H49" s="90" t="s">
        <v>1608</v>
      </c>
      <c r="I49" s="31" t="s">
        <v>1609</v>
      </c>
      <c r="J49" s="17">
        <v>2</v>
      </c>
      <c r="K49" s="17"/>
      <c r="L49" s="119">
        <v>3</v>
      </c>
      <c r="M49" s="119">
        <v>2</v>
      </c>
      <c r="N49" s="26">
        <v>0</v>
      </c>
      <c r="O49" s="189">
        <v>0</v>
      </c>
      <c r="P49" s="26">
        <v>2</v>
      </c>
      <c r="Q49" s="22">
        <f t="shared" si="4"/>
        <v>0</v>
      </c>
      <c r="R49" s="27">
        <v>41845</v>
      </c>
      <c r="S49" s="324">
        <v>42116</v>
      </c>
    </row>
    <row r="50" spans="1:19">
      <c r="A50" s="22"/>
      <c r="B50" s="17" t="s">
        <v>42</v>
      </c>
      <c r="C50" s="23" t="s">
        <v>36</v>
      </c>
      <c r="D50" s="22" t="s">
        <v>37</v>
      </c>
      <c r="E50" s="35" t="s">
        <v>158</v>
      </c>
      <c r="F50" s="17" t="s">
        <v>159</v>
      </c>
      <c r="G50" s="91"/>
      <c r="H50" s="94" t="s">
        <v>160</v>
      </c>
      <c r="I50" s="94" t="s">
        <v>161</v>
      </c>
      <c r="J50" s="95">
        <v>1</v>
      </c>
      <c r="K50" s="17"/>
      <c r="L50" s="17">
        <v>1</v>
      </c>
      <c r="M50" s="17">
        <v>1</v>
      </c>
      <c r="N50" s="33">
        <v>0</v>
      </c>
      <c r="O50" s="33">
        <v>0</v>
      </c>
      <c r="P50" s="33">
        <v>1</v>
      </c>
      <c r="Q50" s="22">
        <f t="shared" si="4"/>
        <v>0</v>
      </c>
      <c r="R50" s="104">
        <v>41106</v>
      </c>
      <c r="S50" s="396">
        <v>41955</v>
      </c>
    </row>
    <row r="51" spans="1:19">
      <c r="A51" s="22"/>
      <c r="B51" s="17" t="s">
        <v>42</v>
      </c>
      <c r="C51" s="23" t="s">
        <v>36</v>
      </c>
      <c r="D51" s="22" t="s">
        <v>37</v>
      </c>
      <c r="E51" s="35" t="s">
        <v>162</v>
      </c>
      <c r="F51" s="31" t="s">
        <v>163</v>
      </c>
      <c r="G51" s="91"/>
      <c r="H51" s="94" t="s">
        <v>164</v>
      </c>
      <c r="I51" s="94" t="s">
        <v>165</v>
      </c>
      <c r="J51" s="95">
        <v>2</v>
      </c>
      <c r="K51" s="17"/>
      <c r="L51" s="17">
        <v>2</v>
      </c>
      <c r="M51" s="17">
        <v>2</v>
      </c>
      <c r="N51" s="33">
        <v>0</v>
      </c>
      <c r="O51" s="33">
        <v>0</v>
      </c>
      <c r="P51" s="33">
        <v>2</v>
      </c>
      <c r="Q51" s="22">
        <f t="shared" si="4"/>
        <v>0</v>
      </c>
      <c r="R51" s="104">
        <v>41025</v>
      </c>
      <c r="S51" s="396">
        <v>41050</v>
      </c>
    </row>
    <row r="52" spans="1:19">
      <c r="A52" s="22"/>
      <c r="B52" s="17" t="s">
        <v>42</v>
      </c>
      <c r="C52" s="23" t="s">
        <v>36</v>
      </c>
      <c r="D52" s="22" t="s">
        <v>37</v>
      </c>
      <c r="E52" s="35" t="s">
        <v>166</v>
      </c>
      <c r="F52" s="90" t="s">
        <v>167</v>
      </c>
      <c r="G52" s="91"/>
      <c r="H52" s="94" t="s">
        <v>154</v>
      </c>
      <c r="I52" s="94" t="s">
        <v>168</v>
      </c>
      <c r="J52" s="95">
        <v>1</v>
      </c>
      <c r="K52" s="17"/>
      <c r="L52" s="17">
        <v>1</v>
      </c>
      <c r="M52" s="17">
        <v>1</v>
      </c>
      <c r="N52" s="33">
        <v>0</v>
      </c>
      <c r="O52" s="33">
        <v>1</v>
      </c>
      <c r="P52" s="33">
        <v>0</v>
      </c>
      <c r="Q52" s="22">
        <f t="shared" si="4"/>
        <v>0</v>
      </c>
      <c r="R52" s="27">
        <v>41878</v>
      </c>
      <c r="S52" s="397"/>
    </row>
    <row r="53" spans="1:19">
      <c r="A53" s="22"/>
      <c r="B53" s="17" t="s">
        <v>42</v>
      </c>
      <c r="C53" s="23" t="s">
        <v>36</v>
      </c>
      <c r="D53" s="22" t="s">
        <v>37</v>
      </c>
      <c r="E53" s="108" t="s">
        <v>169</v>
      </c>
      <c r="F53" s="94" t="s">
        <v>170</v>
      </c>
      <c r="G53" s="109"/>
      <c r="H53" s="94" t="s">
        <v>171</v>
      </c>
      <c r="I53" s="31" t="s">
        <v>172</v>
      </c>
      <c r="J53" s="95">
        <v>1</v>
      </c>
      <c r="K53" s="17"/>
      <c r="L53" s="17">
        <v>1</v>
      </c>
      <c r="M53" s="17">
        <v>1</v>
      </c>
      <c r="N53" s="33">
        <v>0</v>
      </c>
      <c r="O53" s="33">
        <v>0</v>
      </c>
      <c r="P53" s="33">
        <v>1</v>
      </c>
      <c r="Q53" s="22">
        <f t="shared" si="4"/>
        <v>0</v>
      </c>
      <c r="R53" s="27">
        <v>41379</v>
      </c>
      <c r="S53" s="398">
        <v>41456</v>
      </c>
    </row>
    <row r="54" spans="1:19">
      <c r="A54" s="22"/>
      <c r="B54" s="17" t="s">
        <v>42</v>
      </c>
      <c r="C54" s="23" t="s">
        <v>36</v>
      </c>
      <c r="D54" s="22" t="s">
        <v>37</v>
      </c>
      <c r="E54" s="108" t="s">
        <v>173</v>
      </c>
      <c r="F54" s="94" t="s">
        <v>174</v>
      </c>
      <c r="G54" s="109"/>
      <c r="H54" s="94" t="s">
        <v>175</v>
      </c>
      <c r="I54" s="94" t="s">
        <v>176</v>
      </c>
      <c r="J54" s="95">
        <v>7</v>
      </c>
      <c r="K54" s="17"/>
      <c r="L54" s="17">
        <v>8</v>
      </c>
      <c r="M54" s="17">
        <v>7</v>
      </c>
      <c r="N54" s="33">
        <v>0</v>
      </c>
      <c r="O54" s="33">
        <v>0</v>
      </c>
      <c r="P54" s="33">
        <v>7</v>
      </c>
      <c r="Q54" s="22">
        <f t="shared" si="4"/>
        <v>0</v>
      </c>
      <c r="R54" s="27">
        <v>41093</v>
      </c>
      <c r="S54" s="102" t="s">
        <v>177</v>
      </c>
    </row>
    <row r="55" spans="1:19">
      <c r="A55" s="22"/>
      <c r="B55" s="17" t="s">
        <v>42</v>
      </c>
      <c r="C55" s="23" t="s">
        <v>36</v>
      </c>
      <c r="D55" s="22" t="s">
        <v>37</v>
      </c>
      <c r="E55" s="35" t="s">
        <v>178</v>
      </c>
      <c r="F55" s="67" t="s">
        <v>179</v>
      </c>
      <c r="G55" s="17"/>
      <c r="H55" s="67" t="s">
        <v>180</v>
      </c>
      <c r="I55" s="67" t="s">
        <v>181</v>
      </c>
      <c r="J55" s="17">
        <v>4</v>
      </c>
      <c r="K55" s="17"/>
      <c r="L55" s="17">
        <v>5</v>
      </c>
      <c r="M55" s="17">
        <v>4</v>
      </c>
      <c r="N55" s="33">
        <v>0</v>
      </c>
      <c r="O55" s="33">
        <v>0</v>
      </c>
      <c r="P55" s="33">
        <v>4</v>
      </c>
      <c r="Q55" s="22">
        <f t="shared" si="4"/>
        <v>0</v>
      </c>
      <c r="R55" s="27">
        <v>41106</v>
      </c>
      <c r="S55" s="28">
        <v>41094</v>
      </c>
    </row>
    <row r="56" spans="1:19">
      <c r="A56" s="22"/>
      <c r="B56" s="17" t="s">
        <v>42</v>
      </c>
      <c r="C56" s="23" t="s">
        <v>36</v>
      </c>
      <c r="D56" s="22" t="s">
        <v>37</v>
      </c>
      <c r="E56" s="35" t="s">
        <v>182</v>
      </c>
      <c r="F56" s="72" t="s">
        <v>183</v>
      </c>
      <c r="G56" s="17"/>
      <c r="H56" s="17" t="s">
        <v>184</v>
      </c>
      <c r="I56" s="17" t="s">
        <v>94</v>
      </c>
      <c r="J56" s="17">
        <v>3</v>
      </c>
      <c r="K56" s="17"/>
      <c r="L56" s="17">
        <v>3</v>
      </c>
      <c r="M56" s="17">
        <v>3</v>
      </c>
      <c r="N56" s="33">
        <v>3</v>
      </c>
      <c r="O56" s="33"/>
      <c r="P56" s="33"/>
      <c r="Q56" s="22">
        <f t="shared" si="4"/>
        <v>0</v>
      </c>
      <c r="R56" s="74"/>
      <c r="S56" s="71"/>
    </row>
    <row r="57" spans="1:19">
      <c r="A57" s="22"/>
      <c r="B57" s="17" t="s">
        <v>42</v>
      </c>
      <c r="C57" s="23" t="s">
        <v>36</v>
      </c>
      <c r="D57" s="22" t="s">
        <v>37</v>
      </c>
      <c r="E57" s="35" t="s">
        <v>185</v>
      </c>
      <c r="F57" s="17" t="s">
        <v>186</v>
      </c>
      <c r="G57" s="17"/>
      <c r="H57" s="17" t="s">
        <v>187</v>
      </c>
      <c r="I57" s="17" t="s">
        <v>188</v>
      </c>
      <c r="J57" s="17">
        <v>9</v>
      </c>
      <c r="K57" s="17"/>
      <c r="L57" s="17">
        <v>9</v>
      </c>
      <c r="M57" s="17">
        <v>9</v>
      </c>
      <c r="N57" s="33">
        <v>0</v>
      </c>
      <c r="O57" s="33">
        <v>0</v>
      </c>
      <c r="P57" s="33">
        <v>9</v>
      </c>
      <c r="Q57" s="22">
        <f t="shared" si="4"/>
        <v>0</v>
      </c>
      <c r="R57" s="27">
        <v>41961</v>
      </c>
      <c r="S57" s="28">
        <v>41961</v>
      </c>
    </row>
    <row r="58" spans="1:19">
      <c r="A58" s="22"/>
      <c r="B58" s="17" t="s">
        <v>42</v>
      </c>
      <c r="C58" s="23" t="s">
        <v>36</v>
      </c>
      <c r="D58" s="22" t="s">
        <v>37</v>
      </c>
      <c r="E58" s="35" t="s">
        <v>189</v>
      </c>
      <c r="F58" s="17" t="s">
        <v>190</v>
      </c>
      <c r="G58" s="17" t="s">
        <v>191</v>
      </c>
      <c r="H58" s="17" t="s">
        <v>192</v>
      </c>
      <c r="I58" s="17" t="s">
        <v>114</v>
      </c>
      <c r="J58" s="17"/>
      <c r="K58" s="17"/>
      <c r="L58" s="17"/>
      <c r="M58" s="17"/>
      <c r="N58" s="33"/>
      <c r="O58" s="33"/>
      <c r="P58" s="33"/>
      <c r="Q58" s="22">
        <f t="shared" si="4"/>
        <v>0</v>
      </c>
      <c r="R58" s="27"/>
      <c r="S58" s="28"/>
    </row>
    <row r="59" spans="1:19">
      <c r="A59" s="22"/>
      <c r="B59" s="17" t="s">
        <v>42</v>
      </c>
      <c r="C59" s="23" t="s">
        <v>36</v>
      </c>
      <c r="D59" s="22" t="s">
        <v>37</v>
      </c>
      <c r="E59" s="35" t="s">
        <v>193</v>
      </c>
      <c r="F59" s="31" t="s">
        <v>194</v>
      </c>
      <c r="G59" s="17"/>
      <c r="H59" s="17" t="s">
        <v>195</v>
      </c>
      <c r="I59" s="31" t="s">
        <v>196</v>
      </c>
      <c r="J59" s="17">
        <v>1</v>
      </c>
      <c r="K59" s="17"/>
      <c r="L59" s="17">
        <v>1</v>
      </c>
      <c r="M59" s="17">
        <v>1</v>
      </c>
      <c r="N59" s="33">
        <v>0</v>
      </c>
      <c r="O59" s="33">
        <v>0</v>
      </c>
      <c r="P59" s="33">
        <v>1</v>
      </c>
      <c r="Q59" s="22">
        <f t="shared" si="4"/>
        <v>0</v>
      </c>
      <c r="R59" s="27">
        <v>40723</v>
      </c>
      <c r="S59" s="114">
        <v>40864</v>
      </c>
    </row>
    <row r="60" spans="1:19">
      <c r="A60" s="22"/>
      <c r="B60" s="17" t="s">
        <v>42</v>
      </c>
      <c r="C60" s="23" t="s">
        <v>36</v>
      </c>
      <c r="D60" s="22" t="s">
        <v>37</v>
      </c>
      <c r="E60" s="35" t="s">
        <v>197</v>
      </c>
      <c r="F60" s="17" t="s">
        <v>198</v>
      </c>
      <c r="G60" s="17"/>
      <c r="H60" s="17" t="s">
        <v>199</v>
      </c>
      <c r="I60" s="17" t="s">
        <v>200</v>
      </c>
      <c r="J60" s="17">
        <v>12</v>
      </c>
      <c r="K60" s="17"/>
      <c r="L60" s="17">
        <v>12</v>
      </c>
      <c r="M60" s="17">
        <v>12</v>
      </c>
      <c r="N60" s="33">
        <v>0</v>
      </c>
      <c r="O60" s="33">
        <v>12</v>
      </c>
      <c r="P60" s="33">
        <v>0</v>
      </c>
      <c r="Q60" s="22">
        <f t="shared" si="4"/>
        <v>0</v>
      </c>
      <c r="R60" s="27">
        <v>41451</v>
      </c>
      <c r="S60" s="115"/>
    </row>
    <row r="61" spans="1:19">
      <c r="A61" s="22"/>
      <c r="B61" s="17" t="s">
        <v>42</v>
      </c>
      <c r="C61" s="23" t="s">
        <v>36</v>
      </c>
      <c r="D61" s="22" t="s">
        <v>37</v>
      </c>
      <c r="E61" s="35" t="s">
        <v>201</v>
      </c>
      <c r="F61" s="17" t="s">
        <v>202</v>
      </c>
      <c r="G61" s="17"/>
      <c r="H61" s="17" t="s">
        <v>203</v>
      </c>
      <c r="I61" s="17" t="s">
        <v>204</v>
      </c>
      <c r="J61" s="17">
        <v>2</v>
      </c>
      <c r="K61" s="17"/>
      <c r="L61" s="17">
        <v>2</v>
      </c>
      <c r="M61" s="17">
        <v>2</v>
      </c>
      <c r="N61" s="33">
        <v>0</v>
      </c>
      <c r="O61" s="33">
        <v>0</v>
      </c>
      <c r="P61" s="33">
        <v>2</v>
      </c>
      <c r="Q61" s="22">
        <f t="shared" si="4"/>
        <v>0</v>
      </c>
      <c r="R61" s="27">
        <v>41187</v>
      </c>
      <c r="S61" s="28">
        <v>41418</v>
      </c>
    </row>
    <row r="62" spans="1:19">
      <c r="A62" s="22"/>
      <c r="B62" s="17" t="s">
        <v>42</v>
      </c>
      <c r="C62" s="23" t="s">
        <v>36</v>
      </c>
      <c r="D62" s="22" t="s">
        <v>37</v>
      </c>
      <c r="E62" s="35" t="s">
        <v>205</v>
      </c>
      <c r="F62" s="17" t="s">
        <v>206</v>
      </c>
      <c r="G62" s="17"/>
      <c r="H62" s="17" t="s">
        <v>207</v>
      </c>
      <c r="I62" s="17" t="s">
        <v>208</v>
      </c>
      <c r="J62" s="17">
        <v>1</v>
      </c>
      <c r="K62" s="17"/>
      <c r="L62" s="17">
        <v>1</v>
      </c>
      <c r="M62" s="17">
        <v>1</v>
      </c>
      <c r="N62" s="33">
        <v>0</v>
      </c>
      <c r="O62" s="33">
        <v>0</v>
      </c>
      <c r="P62" s="33">
        <v>1</v>
      </c>
      <c r="Q62" s="22">
        <f t="shared" si="4"/>
        <v>0</v>
      </c>
      <c r="R62" s="27">
        <v>41491</v>
      </c>
      <c r="S62" s="28">
        <v>41491</v>
      </c>
    </row>
    <row r="63" spans="1:19">
      <c r="A63" s="22"/>
      <c r="B63" s="17" t="s">
        <v>42</v>
      </c>
      <c r="C63" s="23" t="s">
        <v>36</v>
      </c>
      <c r="D63" s="22" t="s">
        <v>37</v>
      </c>
      <c r="E63" s="35" t="s">
        <v>209</v>
      </c>
      <c r="F63" s="17" t="s">
        <v>210</v>
      </c>
      <c r="G63" s="17" t="s">
        <v>211</v>
      </c>
      <c r="H63" s="17" t="s">
        <v>212</v>
      </c>
      <c r="I63" s="17" t="s">
        <v>213</v>
      </c>
      <c r="J63" s="17">
        <v>22</v>
      </c>
      <c r="K63" s="17"/>
      <c r="L63" s="17">
        <v>22</v>
      </c>
      <c r="M63" s="106">
        <v>22</v>
      </c>
      <c r="N63" s="33">
        <v>0</v>
      </c>
      <c r="O63" s="33">
        <v>0</v>
      </c>
      <c r="P63" s="33">
        <v>22</v>
      </c>
      <c r="Q63" s="22">
        <f t="shared" si="4"/>
        <v>0</v>
      </c>
      <c r="R63" s="27">
        <v>41248</v>
      </c>
      <c r="S63" s="71" t="s">
        <v>214</v>
      </c>
    </row>
    <row r="64" spans="1:19">
      <c r="A64" s="22"/>
      <c r="B64" s="17" t="s">
        <v>42</v>
      </c>
      <c r="C64" s="23" t="s">
        <v>36</v>
      </c>
      <c r="D64" s="22" t="s">
        <v>37</v>
      </c>
      <c r="E64" s="35" t="s">
        <v>215</v>
      </c>
      <c r="F64" s="17" t="s">
        <v>216</v>
      </c>
      <c r="G64" s="17" t="s">
        <v>217</v>
      </c>
      <c r="H64" s="22" t="s">
        <v>218</v>
      </c>
      <c r="I64" s="22" t="s">
        <v>219</v>
      </c>
      <c r="J64" s="22">
        <v>4</v>
      </c>
      <c r="K64" s="22"/>
      <c r="L64" s="17">
        <v>4</v>
      </c>
      <c r="M64" s="17">
        <v>4</v>
      </c>
      <c r="N64" s="33">
        <v>0</v>
      </c>
      <c r="O64" s="33">
        <v>0</v>
      </c>
      <c r="P64" s="33">
        <v>4</v>
      </c>
      <c r="Q64" s="22">
        <f t="shared" si="4"/>
        <v>0</v>
      </c>
      <c r="R64" s="27">
        <v>41519</v>
      </c>
      <c r="S64" s="115" t="s">
        <v>220</v>
      </c>
    </row>
    <row r="65" spans="1:19">
      <c r="A65" s="22"/>
      <c r="B65" s="17" t="s">
        <v>42</v>
      </c>
      <c r="C65" s="23" t="s">
        <v>36</v>
      </c>
      <c r="D65" s="22" t="s">
        <v>37</v>
      </c>
      <c r="E65" s="35" t="s">
        <v>221</v>
      </c>
      <c r="F65" s="31" t="s">
        <v>222</v>
      </c>
      <c r="G65" s="17"/>
      <c r="H65" s="17" t="s">
        <v>223</v>
      </c>
      <c r="I65" s="17" t="s">
        <v>224</v>
      </c>
      <c r="J65" s="17">
        <v>1</v>
      </c>
      <c r="K65" s="17"/>
      <c r="L65" s="17">
        <v>1</v>
      </c>
      <c r="M65" s="17">
        <v>1</v>
      </c>
      <c r="N65" s="33">
        <v>0</v>
      </c>
      <c r="O65" s="33">
        <v>0</v>
      </c>
      <c r="P65" s="33">
        <v>1</v>
      </c>
      <c r="Q65" s="22">
        <f t="shared" si="4"/>
        <v>0</v>
      </c>
      <c r="R65" s="27">
        <v>41340</v>
      </c>
      <c r="S65" s="114">
        <v>41556</v>
      </c>
    </row>
    <row r="66" spans="1:19">
      <c r="A66" s="22"/>
      <c r="B66" s="17" t="s">
        <v>42</v>
      </c>
      <c r="C66" s="23" t="s">
        <v>36</v>
      </c>
      <c r="D66" s="22" t="s">
        <v>37</v>
      </c>
      <c r="E66" s="35" t="s">
        <v>225</v>
      </c>
      <c r="F66" s="17" t="s">
        <v>226</v>
      </c>
      <c r="G66" s="17"/>
      <c r="H66" s="17" t="s">
        <v>227</v>
      </c>
      <c r="I66" s="17" t="s">
        <v>228</v>
      </c>
      <c r="J66" s="17">
        <v>1</v>
      </c>
      <c r="K66" s="17"/>
      <c r="L66" s="17">
        <v>1</v>
      </c>
      <c r="M66" s="17">
        <v>1</v>
      </c>
      <c r="N66" s="33">
        <v>0</v>
      </c>
      <c r="O66" s="33">
        <v>0</v>
      </c>
      <c r="P66" s="33">
        <v>1</v>
      </c>
      <c r="Q66" s="22">
        <f t="shared" si="4"/>
        <v>0</v>
      </c>
      <c r="R66" s="27">
        <v>41145</v>
      </c>
      <c r="S66" s="71" t="s">
        <v>229</v>
      </c>
    </row>
    <row r="67" spans="1:19">
      <c r="A67" s="22"/>
      <c r="B67" s="17" t="s">
        <v>42</v>
      </c>
      <c r="C67" s="23" t="s">
        <v>36</v>
      </c>
      <c r="D67" s="22" t="s">
        <v>37</v>
      </c>
      <c r="E67" s="35" t="s">
        <v>230</v>
      </c>
      <c r="F67" s="17" t="s">
        <v>231</v>
      </c>
      <c r="G67" s="17"/>
      <c r="H67" s="111" t="s">
        <v>232</v>
      </c>
      <c r="I67" s="112" t="s">
        <v>233</v>
      </c>
      <c r="J67" s="17">
        <v>2</v>
      </c>
      <c r="K67" s="112"/>
      <c r="L67" s="17">
        <v>2</v>
      </c>
      <c r="M67" s="17">
        <v>2</v>
      </c>
      <c r="N67" s="33">
        <v>0</v>
      </c>
      <c r="O67" s="33">
        <v>0</v>
      </c>
      <c r="P67" s="33">
        <v>2</v>
      </c>
      <c r="Q67" s="22">
        <f t="shared" si="4"/>
        <v>0</v>
      </c>
      <c r="R67" s="27">
        <v>41332</v>
      </c>
      <c r="S67" s="113" t="s">
        <v>234</v>
      </c>
    </row>
    <row r="68" spans="1:19">
      <c r="A68" s="22"/>
      <c r="B68" s="17" t="s">
        <v>63</v>
      </c>
      <c r="C68" s="23" t="s">
        <v>36</v>
      </c>
      <c r="D68" s="22" t="s">
        <v>37</v>
      </c>
      <c r="E68" s="37" t="s">
        <v>235</v>
      </c>
      <c r="F68" s="30" t="s">
        <v>236</v>
      </c>
      <c r="G68" s="17"/>
      <c r="H68" s="17" t="s">
        <v>237</v>
      </c>
      <c r="I68" s="17" t="s">
        <v>238</v>
      </c>
      <c r="J68" s="17"/>
      <c r="K68" s="17">
        <v>30</v>
      </c>
      <c r="L68" s="32">
        <v>30</v>
      </c>
      <c r="M68" s="32">
        <v>30</v>
      </c>
      <c r="N68" s="34">
        <v>0</v>
      </c>
      <c r="O68" s="34">
        <v>0</v>
      </c>
      <c r="P68" s="34">
        <v>30</v>
      </c>
      <c r="Q68" s="22">
        <f t="shared" si="4"/>
        <v>0</v>
      </c>
      <c r="R68" s="27">
        <v>41340</v>
      </c>
      <c r="S68" s="71" t="s">
        <v>239</v>
      </c>
    </row>
    <row r="69" spans="1:19">
      <c r="A69" s="100"/>
      <c r="B69" s="67" t="s">
        <v>63</v>
      </c>
      <c r="C69" s="99" t="s">
        <v>36</v>
      </c>
      <c r="D69" s="100" t="s">
        <v>37</v>
      </c>
      <c r="E69" s="399" t="s">
        <v>235</v>
      </c>
      <c r="F69" s="122" t="s">
        <v>240</v>
      </c>
      <c r="G69" s="67"/>
      <c r="H69" s="67" t="s">
        <v>237</v>
      </c>
      <c r="I69" s="67" t="s">
        <v>238</v>
      </c>
      <c r="J69" s="67">
        <v>46</v>
      </c>
      <c r="K69" s="67"/>
      <c r="L69" s="123">
        <v>46</v>
      </c>
      <c r="M69" s="123">
        <v>46</v>
      </c>
      <c r="N69" s="124">
        <v>0</v>
      </c>
      <c r="O69" s="124">
        <v>8</v>
      </c>
      <c r="P69" s="124">
        <v>38</v>
      </c>
      <c r="Q69" s="100">
        <f t="shared" si="4"/>
        <v>0</v>
      </c>
      <c r="R69" s="167">
        <v>41340</v>
      </c>
      <c r="S69" s="107" t="s">
        <v>239</v>
      </c>
    </row>
    <row r="70" spans="1:19">
      <c r="A70" s="22"/>
      <c r="B70" s="17" t="s">
        <v>42</v>
      </c>
      <c r="C70" s="23" t="s">
        <v>36</v>
      </c>
      <c r="D70" s="22" t="s">
        <v>37</v>
      </c>
      <c r="E70" s="35" t="s">
        <v>241</v>
      </c>
      <c r="F70" s="17" t="s">
        <v>242</v>
      </c>
      <c r="G70" s="17"/>
      <c r="H70" s="31" t="s">
        <v>243</v>
      </c>
      <c r="I70" s="17" t="s">
        <v>244</v>
      </c>
      <c r="J70" s="17">
        <v>5</v>
      </c>
      <c r="K70" s="17"/>
      <c r="L70" s="17">
        <v>5</v>
      </c>
      <c r="M70" s="17">
        <v>5</v>
      </c>
      <c r="N70" s="33">
        <v>0</v>
      </c>
      <c r="O70" s="33">
        <v>0</v>
      </c>
      <c r="P70" s="33">
        <v>5</v>
      </c>
      <c r="Q70" s="22">
        <f t="shared" si="4"/>
        <v>0</v>
      </c>
      <c r="R70" s="27">
        <v>41366</v>
      </c>
      <c r="S70" s="28">
        <v>41556</v>
      </c>
    </row>
    <row r="71" spans="1:19">
      <c r="A71" s="22"/>
      <c r="B71" s="17" t="s">
        <v>42</v>
      </c>
      <c r="C71" s="23" t="s">
        <v>36</v>
      </c>
      <c r="D71" s="22" t="s">
        <v>37</v>
      </c>
      <c r="E71" s="35" t="s">
        <v>245</v>
      </c>
      <c r="F71" s="72" t="s">
        <v>246</v>
      </c>
      <c r="G71" s="17"/>
      <c r="H71" s="17" t="s">
        <v>247</v>
      </c>
      <c r="I71" s="17" t="s">
        <v>94</v>
      </c>
      <c r="J71" s="17">
        <v>1</v>
      </c>
      <c r="K71" s="17"/>
      <c r="L71" s="17">
        <v>1</v>
      </c>
      <c r="M71" s="17">
        <v>1</v>
      </c>
      <c r="N71" s="33">
        <v>1</v>
      </c>
      <c r="O71" s="33"/>
      <c r="P71" s="33"/>
      <c r="Q71" s="22">
        <f t="shared" si="4"/>
        <v>0</v>
      </c>
      <c r="R71" s="74"/>
      <c r="S71" s="71"/>
    </row>
    <row r="72" spans="1:19">
      <c r="A72" s="22"/>
      <c r="B72" s="17" t="s">
        <v>42</v>
      </c>
      <c r="C72" s="400"/>
      <c r="D72" s="401"/>
      <c r="E72" s="116" t="s">
        <v>248</v>
      </c>
      <c r="F72" s="42" t="s">
        <v>249</v>
      </c>
      <c r="G72" s="42"/>
      <c r="H72" s="42" t="s">
        <v>250</v>
      </c>
      <c r="I72" s="242" t="s">
        <v>251</v>
      </c>
      <c r="J72" s="42"/>
      <c r="K72" s="42"/>
      <c r="L72" s="42"/>
      <c r="M72" s="42"/>
      <c r="N72" s="46"/>
      <c r="O72" s="46"/>
      <c r="P72" s="46"/>
      <c r="Q72" s="42">
        <f t="shared" si="4"/>
        <v>0</v>
      </c>
      <c r="R72" s="117"/>
      <c r="S72" s="118"/>
    </row>
    <row r="73" spans="1:19" ht="42">
      <c r="A73" s="22"/>
      <c r="B73" s="17" t="s">
        <v>252</v>
      </c>
      <c r="C73" s="23" t="s">
        <v>36</v>
      </c>
      <c r="D73" s="22" t="s">
        <v>37</v>
      </c>
      <c r="E73" s="32" t="s">
        <v>253</v>
      </c>
      <c r="F73" s="25" t="s">
        <v>254</v>
      </c>
      <c r="G73" s="25"/>
      <c r="H73" s="25" t="s">
        <v>255</v>
      </c>
      <c r="I73" s="119" t="s">
        <v>256</v>
      </c>
      <c r="J73" s="119">
        <v>1</v>
      </c>
      <c r="K73" s="119"/>
      <c r="L73" s="24">
        <v>1</v>
      </c>
      <c r="M73" s="24">
        <v>1</v>
      </c>
      <c r="N73" s="26">
        <v>0</v>
      </c>
      <c r="O73" s="26">
        <v>1</v>
      </c>
      <c r="P73" s="26">
        <v>0</v>
      </c>
      <c r="Q73" s="22">
        <f t="shared" si="4"/>
        <v>0</v>
      </c>
      <c r="R73" s="27">
        <v>41725</v>
      </c>
      <c r="S73" s="71"/>
    </row>
    <row r="74" spans="1:19">
      <c r="A74" s="22"/>
      <c r="B74" s="17" t="s">
        <v>42</v>
      </c>
      <c r="C74" s="23" t="s">
        <v>36</v>
      </c>
      <c r="D74" s="22" t="s">
        <v>37</v>
      </c>
      <c r="E74" s="35" t="s">
        <v>257</v>
      </c>
      <c r="F74" s="402" t="s">
        <v>258</v>
      </c>
      <c r="G74" s="31"/>
      <c r="H74" s="30" t="s">
        <v>255</v>
      </c>
      <c r="I74" s="31" t="s">
        <v>94</v>
      </c>
      <c r="J74" s="17">
        <v>3</v>
      </c>
      <c r="K74" s="17"/>
      <c r="L74" s="32">
        <v>4</v>
      </c>
      <c r="M74" s="32">
        <v>3</v>
      </c>
      <c r="N74" s="34">
        <v>3</v>
      </c>
      <c r="O74" s="34"/>
      <c r="P74" s="34"/>
      <c r="Q74" s="22">
        <f t="shared" si="4"/>
        <v>0</v>
      </c>
      <c r="R74" s="74"/>
      <c r="S74" s="71"/>
    </row>
    <row r="75" spans="1:19">
      <c r="A75" s="22"/>
      <c r="B75" s="17" t="s">
        <v>252</v>
      </c>
      <c r="C75" s="23" t="s">
        <v>36</v>
      </c>
      <c r="D75" s="22" t="s">
        <v>47</v>
      </c>
      <c r="E75" s="32" t="s">
        <v>259</v>
      </c>
      <c r="F75" s="30" t="s">
        <v>260</v>
      </c>
      <c r="G75" s="30"/>
      <c r="H75" s="30" t="s">
        <v>261</v>
      </c>
      <c r="I75" s="17"/>
      <c r="J75" s="17">
        <v>1</v>
      </c>
      <c r="K75" s="17"/>
      <c r="L75" s="32">
        <v>1</v>
      </c>
      <c r="M75" s="32">
        <v>1</v>
      </c>
      <c r="N75" s="34">
        <v>0</v>
      </c>
      <c r="O75" s="34">
        <v>0</v>
      </c>
      <c r="P75" s="34">
        <v>1</v>
      </c>
      <c r="Q75" s="22">
        <f t="shared" si="4"/>
        <v>0</v>
      </c>
      <c r="R75" s="74"/>
      <c r="S75" s="28">
        <v>41508</v>
      </c>
    </row>
    <row r="76" spans="1:19">
      <c r="A76" s="22"/>
      <c r="B76" s="17" t="s">
        <v>63</v>
      </c>
      <c r="C76" s="23" t="s">
        <v>36</v>
      </c>
      <c r="D76" s="22" t="s">
        <v>37</v>
      </c>
      <c r="E76" s="32" t="s">
        <v>262</v>
      </c>
      <c r="F76" s="30" t="s">
        <v>263</v>
      </c>
      <c r="G76" s="30"/>
      <c r="H76" s="30" t="s">
        <v>264</v>
      </c>
      <c r="I76" s="17" t="s">
        <v>265</v>
      </c>
      <c r="J76" s="17">
        <v>2</v>
      </c>
      <c r="K76" s="17"/>
      <c r="L76" s="32">
        <v>4</v>
      </c>
      <c r="M76" s="32">
        <v>2</v>
      </c>
      <c r="N76" s="34">
        <v>0</v>
      </c>
      <c r="O76" s="34">
        <v>0</v>
      </c>
      <c r="P76" s="34">
        <v>2</v>
      </c>
      <c r="Q76" s="22">
        <f t="shared" si="4"/>
        <v>0</v>
      </c>
      <c r="R76" s="27">
        <v>41689</v>
      </c>
      <c r="S76" s="28">
        <v>42177</v>
      </c>
    </row>
    <row r="77" spans="1:19">
      <c r="A77" s="22"/>
      <c r="B77" s="17" t="s">
        <v>42</v>
      </c>
      <c r="C77" s="23" t="s">
        <v>36</v>
      </c>
      <c r="D77" s="22" t="s">
        <v>37</v>
      </c>
      <c r="E77" s="35" t="s">
        <v>266</v>
      </c>
      <c r="F77" s="17" t="s">
        <v>267</v>
      </c>
      <c r="G77" s="17"/>
      <c r="H77" s="17" t="s">
        <v>268</v>
      </c>
      <c r="I77" s="31" t="s">
        <v>269</v>
      </c>
      <c r="J77" s="119">
        <v>14</v>
      </c>
      <c r="K77" s="119"/>
      <c r="L77" s="32">
        <v>14</v>
      </c>
      <c r="M77" s="17">
        <v>14</v>
      </c>
      <c r="N77" s="33">
        <v>0</v>
      </c>
      <c r="O77" s="33">
        <v>0</v>
      </c>
      <c r="P77" s="33">
        <v>14</v>
      </c>
      <c r="Q77" s="22">
        <f t="shared" si="4"/>
        <v>0</v>
      </c>
      <c r="R77" s="27">
        <v>41331</v>
      </c>
      <c r="S77" s="28">
        <v>41495</v>
      </c>
    </row>
    <row r="78" spans="1:19">
      <c r="A78" s="22"/>
      <c r="B78" s="17" t="s">
        <v>42</v>
      </c>
      <c r="C78" s="23" t="s">
        <v>36</v>
      </c>
      <c r="D78" s="22" t="s">
        <v>37</v>
      </c>
      <c r="E78" s="35" t="s">
        <v>270</v>
      </c>
      <c r="F78" s="17" t="s">
        <v>271</v>
      </c>
      <c r="G78" s="17"/>
      <c r="H78" s="17" t="s">
        <v>272</v>
      </c>
      <c r="I78" s="119" t="s">
        <v>273</v>
      </c>
      <c r="J78" s="119">
        <v>1</v>
      </c>
      <c r="K78" s="119"/>
      <c r="L78" s="32">
        <v>1</v>
      </c>
      <c r="M78" s="17">
        <v>1</v>
      </c>
      <c r="N78" s="33">
        <v>0</v>
      </c>
      <c r="O78" s="33">
        <v>0</v>
      </c>
      <c r="P78" s="33">
        <v>1</v>
      </c>
      <c r="Q78" s="22">
        <f t="shared" si="4"/>
        <v>0</v>
      </c>
      <c r="R78" s="27">
        <v>41352</v>
      </c>
      <c r="S78" s="129">
        <v>41592</v>
      </c>
    </row>
    <row r="79" spans="1:19">
      <c r="A79" s="22"/>
      <c r="B79" s="17" t="s">
        <v>42</v>
      </c>
      <c r="C79" s="23" t="s">
        <v>36</v>
      </c>
      <c r="D79" s="22" t="s">
        <v>37</v>
      </c>
      <c r="E79" s="35" t="s">
        <v>274</v>
      </c>
      <c r="F79" s="31" t="s">
        <v>275</v>
      </c>
      <c r="G79" s="31"/>
      <c r="H79" s="31" t="s">
        <v>276</v>
      </c>
      <c r="I79" s="38" t="s">
        <v>277</v>
      </c>
      <c r="J79" s="119">
        <v>6</v>
      </c>
      <c r="K79" s="119"/>
      <c r="L79" s="32">
        <v>6</v>
      </c>
      <c r="M79" s="17">
        <v>6</v>
      </c>
      <c r="N79" s="33">
        <v>0</v>
      </c>
      <c r="O79" s="33">
        <v>6</v>
      </c>
      <c r="P79" s="33"/>
      <c r="Q79" s="22">
        <f t="shared" si="4"/>
        <v>0</v>
      </c>
      <c r="R79" s="27">
        <v>42478</v>
      </c>
      <c r="S79" s="403"/>
    </row>
    <row r="80" spans="1:19">
      <c r="A80" s="22"/>
      <c r="B80" s="17" t="s">
        <v>42</v>
      </c>
      <c r="C80" s="23" t="s">
        <v>36</v>
      </c>
      <c r="D80" s="22" t="s">
        <v>37</v>
      </c>
      <c r="E80" s="35" t="s">
        <v>278</v>
      </c>
      <c r="F80" s="72" t="s">
        <v>279</v>
      </c>
      <c r="G80" s="30"/>
      <c r="H80" s="30" t="s">
        <v>280</v>
      </c>
      <c r="I80" s="42" t="s">
        <v>251</v>
      </c>
      <c r="J80" s="17">
        <v>17</v>
      </c>
      <c r="K80" s="17"/>
      <c r="L80" s="126">
        <f>ROUND(25*2/3,0)</f>
        <v>17</v>
      </c>
      <c r="M80" s="32">
        <v>17</v>
      </c>
      <c r="N80" s="34">
        <v>17</v>
      </c>
      <c r="O80" s="34">
        <v>0</v>
      </c>
      <c r="P80" s="34">
        <v>0</v>
      </c>
      <c r="Q80" s="22">
        <f t="shared" si="4"/>
        <v>0</v>
      </c>
      <c r="R80" s="74"/>
      <c r="S80" s="71"/>
    </row>
    <row r="81" spans="1:19">
      <c r="A81" s="22"/>
      <c r="B81" s="17" t="s">
        <v>42</v>
      </c>
      <c r="C81" s="23" t="s">
        <v>36</v>
      </c>
      <c r="D81" s="22" t="s">
        <v>37</v>
      </c>
      <c r="E81" s="35" t="s">
        <v>281</v>
      </c>
      <c r="F81" s="17" t="s">
        <v>282</v>
      </c>
      <c r="G81" s="30"/>
      <c r="H81" s="30" t="s">
        <v>283</v>
      </c>
      <c r="I81" s="404" t="s">
        <v>284</v>
      </c>
      <c r="J81" s="17">
        <v>1</v>
      </c>
      <c r="K81" s="17"/>
      <c r="L81" s="126">
        <v>1</v>
      </c>
      <c r="M81" s="32">
        <v>1</v>
      </c>
      <c r="N81" s="34">
        <v>0</v>
      </c>
      <c r="O81" s="34">
        <v>0</v>
      </c>
      <c r="P81" s="34">
        <v>1</v>
      </c>
      <c r="Q81" s="22">
        <f t="shared" si="4"/>
        <v>0</v>
      </c>
      <c r="R81" s="27">
        <v>42018</v>
      </c>
      <c r="S81" s="114">
        <v>42431</v>
      </c>
    </row>
    <row r="82" spans="1:19">
      <c r="A82" s="100"/>
      <c r="B82" s="17" t="s">
        <v>42</v>
      </c>
      <c r="C82" s="23" t="s">
        <v>36</v>
      </c>
      <c r="D82" s="22" t="s">
        <v>47</v>
      </c>
      <c r="E82" s="35" t="s">
        <v>285</v>
      </c>
      <c r="F82" s="72" t="s">
        <v>286</v>
      </c>
      <c r="G82" s="30"/>
      <c r="H82" s="30" t="s">
        <v>287</v>
      </c>
      <c r="I82" s="17" t="s">
        <v>94</v>
      </c>
      <c r="J82" s="17">
        <v>1</v>
      </c>
      <c r="K82" s="17"/>
      <c r="L82" s="32">
        <v>1</v>
      </c>
      <c r="M82" s="32">
        <v>1</v>
      </c>
      <c r="N82" s="34">
        <v>1</v>
      </c>
      <c r="O82" s="34">
        <v>0</v>
      </c>
      <c r="P82" s="34">
        <v>0</v>
      </c>
      <c r="Q82" s="22">
        <f t="shared" si="4"/>
        <v>0</v>
      </c>
      <c r="R82" s="74"/>
      <c r="S82" s="71"/>
    </row>
    <row r="83" spans="1:19">
      <c r="A83" s="22"/>
      <c r="B83" s="17" t="s">
        <v>42</v>
      </c>
      <c r="C83" s="23" t="s">
        <v>36</v>
      </c>
      <c r="D83" s="22" t="s">
        <v>37</v>
      </c>
      <c r="E83" s="35" t="s">
        <v>288</v>
      </c>
      <c r="F83" s="17" t="s">
        <v>289</v>
      </c>
      <c r="G83" s="17"/>
      <c r="H83" s="90" t="s">
        <v>290</v>
      </c>
      <c r="I83" s="17" t="s">
        <v>291</v>
      </c>
      <c r="J83" s="17"/>
      <c r="K83" s="17">
        <v>11</v>
      </c>
      <c r="L83" s="17">
        <v>11</v>
      </c>
      <c r="M83" s="17">
        <v>11</v>
      </c>
      <c r="N83" s="33">
        <v>0</v>
      </c>
      <c r="O83" s="33">
        <v>0</v>
      </c>
      <c r="P83" s="33">
        <v>11</v>
      </c>
      <c r="Q83" s="22">
        <f t="shared" si="4"/>
        <v>0</v>
      </c>
      <c r="R83" s="27">
        <v>41743</v>
      </c>
      <c r="S83" s="28">
        <v>42200</v>
      </c>
    </row>
    <row r="84" spans="1:19">
      <c r="A84" s="22"/>
      <c r="B84" s="17" t="s">
        <v>42</v>
      </c>
      <c r="C84" s="23" t="s">
        <v>36</v>
      </c>
      <c r="D84" s="22" t="s">
        <v>37</v>
      </c>
      <c r="E84" s="35" t="s">
        <v>292</v>
      </c>
      <c r="F84" s="90" t="s">
        <v>293</v>
      </c>
      <c r="G84" s="405"/>
      <c r="H84" s="94" t="s">
        <v>294</v>
      </c>
      <c r="I84" s="95" t="s">
        <v>295</v>
      </c>
      <c r="J84" s="17">
        <v>1</v>
      </c>
      <c r="K84" s="17"/>
      <c r="L84" s="17">
        <v>1</v>
      </c>
      <c r="M84" s="17">
        <v>1</v>
      </c>
      <c r="N84" s="33">
        <v>0</v>
      </c>
      <c r="O84" s="33">
        <v>0</v>
      </c>
      <c r="P84" s="33">
        <v>1</v>
      </c>
      <c r="Q84" s="22">
        <f>+M84-N84-O84-P84</f>
        <v>0</v>
      </c>
      <c r="R84" s="74"/>
      <c r="S84" s="71" t="s">
        <v>296</v>
      </c>
    </row>
    <row r="85" spans="1:19">
      <c r="A85" s="22"/>
      <c r="B85" s="17" t="s">
        <v>42</v>
      </c>
      <c r="C85" s="23" t="s">
        <v>36</v>
      </c>
      <c r="D85" s="22" t="s">
        <v>37</v>
      </c>
      <c r="E85" s="108" t="s">
        <v>297</v>
      </c>
      <c r="F85" s="94" t="s">
        <v>298</v>
      </c>
      <c r="G85" s="139"/>
      <c r="H85" s="94" t="s">
        <v>299</v>
      </c>
      <c r="I85" s="127"/>
      <c r="J85" s="119">
        <v>1</v>
      </c>
      <c r="K85" s="119"/>
      <c r="L85" s="32">
        <v>1</v>
      </c>
      <c r="M85" s="17">
        <v>1</v>
      </c>
      <c r="N85" s="33">
        <v>0</v>
      </c>
      <c r="O85" s="33">
        <v>0</v>
      </c>
      <c r="P85" s="33">
        <v>1</v>
      </c>
      <c r="Q85" s="22">
        <f>+M85-N85-O85-P85</f>
        <v>0</v>
      </c>
      <c r="R85" s="74"/>
      <c r="S85" s="71" t="s">
        <v>300</v>
      </c>
    </row>
    <row r="86" spans="1:19">
      <c r="A86" s="261"/>
      <c r="B86" s="17" t="s">
        <v>252</v>
      </c>
      <c r="C86" s="23" t="s">
        <v>36</v>
      </c>
      <c r="D86" s="22" t="s">
        <v>37</v>
      </c>
      <c r="E86" s="35" t="s">
        <v>1610</v>
      </c>
      <c r="F86" s="122" t="s">
        <v>1611</v>
      </c>
      <c r="G86" s="406" t="s">
        <v>1612</v>
      </c>
      <c r="H86" s="406" t="s">
        <v>1613</v>
      </c>
      <c r="I86" s="17"/>
      <c r="J86" s="17">
        <v>20</v>
      </c>
      <c r="K86" s="17"/>
      <c r="L86" s="32">
        <v>20</v>
      </c>
      <c r="M86" s="32">
        <v>20</v>
      </c>
      <c r="N86" s="34">
        <v>20</v>
      </c>
      <c r="O86" s="34"/>
      <c r="P86" s="34"/>
      <c r="Q86" s="22"/>
      <c r="R86" s="74"/>
      <c r="S86" s="71"/>
    </row>
    <row r="87" spans="1:19">
      <c r="A87" s="22"/>
      <c r="B87" s="17" t="s">
        <v>252</v>
      </c>
      <c r="C87" s="23" t="s">
        <v>36</v>
      </c>
      <c r="D87" s="22" t="s">
        <v>37</v>
      </c>
      <c r="E87" s="32" t="s">
        <v>301</v>
      </c>
      <c r="F87" s="217" t="s">
        <v>302</v>
      </c>
      <c r="G87" s="217"/>
      <c r="H87" s="30" t="s">
        <v>303</v>
      </c>
      <c r="I87" s="58" t="s">
        <v>304</v>
      </c>
      <c r="J87" s="17">
        <v>51</v>
      </c>
      <c r="K87" s="17"/>
      <c r="L87" s="32">
        <v>52</v>
      </c>
      <c r="M87" s="32">
        <v>51</v>
      </c>
      <c r="N87" s="34">
        <v>0</v>
      </c>
      <c r="O87" s="34">
        <v>0</v>
      </c>
      <c r="P87" s="34">
        <v>51</v>
      </c>
      <c r="Q87" s="22">
        <f t="shared" ref="Q87:Q96" si="5">+M87-N87-O87-P87</f>
        <v>0</v>
      </c>
      <c r="R87" s="27">
        <v>41614</v>
      </c>
      <c r="S87" s="28">
        <v>42208</v>
      </c>
    </row>
    <row r="88" spans="1:19">
      <c r="A88" s="22"/>
      <c r="B88" s="17" t="s">
        <v>42</v>
      </c>
      <c r="C88" s="23" t="s">
        <v>36</v>
      </c>
      <c r="D88" s="22" t="s">
        <v>37</v>
      </c>
      <c r="E88" s="108" t="s">
        <v>305</v>
      </c>
      <c r="F88" s="310" t="s">
        <v>306</v>
      </c>
      <c r="G88" s="310"/>
      <c r="H88" s="30" t="s">
        <v>2496</v>
      </c>
      <c r="I88" s="130" t="s">
        <v>307</v>
      </c>
      <c r="J88" s="59">
        <v>37</v>
      </c>
      <c r="K88" s="59"/>
      <c r="L88" s="32">
        <v>37</v>
      </c>
      <c r="M88" s="32">
        <v>37</v>
      </c>
      <c r="N88" s="34">
        <v>37</v>
      </c>
      <c r="O88" s="34">
        <v>0</v>
      </c>
      <c r="P88" s="34">
        <v>0</v>
      </c>
      <c r="Q88" s="22">
        <f t="shared" si="5"/>
        <v>0</v>
      </c>
      <c r="R88" s="27">
        <v>41647</v>
      </c>
      <c r="S88" s="71"/>
    </row>
    <row r="89" spans="1:19">
      <c r="A89" s="22"/>
      <c r="B89" s="22" t="s">
        <v>42</v>
      </c>
      <c r="C89" s="23" t="s">
        <v>36</v>
      </c>
      <c r="D89" s="22" t="s">
        <v>37</v>
      </c>
      <c r="E89" s="37" t="s">
        <v>308</v>
      </c>
      <c r="F89" s="122" t="s">
        <v>309</v>
      </c>
      <c r="G89" s="407"/>
      <c r="H89" s="49"/>
      <c r="I89" s="37" t="s">
        <v>310</v>
      </c>
      <c r="J89" s="51">
        <v>1</v>
      </c>
      <c r="K89" s="51"/>
      <c r="L89" s="24">
        <v>1</v>
      </c>
      <c r="M89" s="24">
        <v>1</v>
      </c>
      <c r="N89" s="26">
        <v>0</v>
      </c>
      <c r="O89" s="26">
        <v>0</v>
      </c>
      <c r="P89" s="26">
        <v>1</v>
      </c>
      <c r="Q89" s="22">
        <f t="shared" si="5"/>
        <v>0</v>
      </c>
      <c r="R89" s="27">
        <v>41754</v>
      </c>
      <c r="S89" s="28">
        <v>42053</v>
      </c>
    </row>
    <row r="90" spans="1:19">
      <c r="A90" s="261"/>
      <c r="B90" s="17" t="s">
        <v>42</v>
      </c>
      <c r="C90" s="23" t="s">
        <v>36</v>
      </c>
      <c r="D90" s="22" t="s">
        <v>352</v>
      </c>
      <c r="E90" s="35" t="s">
        <v>1614</v>
      </c>
      <c r="F90" s="17" t="s">
        <v>1615</v>
      </c>
      <c r="G90" s="17"/>
      <c r="H90" s="17" t="s">
        <v>1616</v>
      </c>
      <c r="I90" s="119" t="s">
        <v>1617</v>
      </c>
      <c r="J90" s="119">
        <v>1</v>
      </c>
      <c r="K90" s="119"/>
      <c r="L90" s="32">
        <v>1</v>
      </c>
      <c r="M90" s="32">
        <v>1</v>
      </c>
      <c r="N90" s="34">
        <v>0</v>
      </c>
      <c r="O90" s="33">
        <v>0</v>
      </c>
      <c r="P90" s="33">
        <v>1</v>
      </c>
      <c r="Q90" s="22">
        <f t="shared" si="5"/>
        <v>0</v>
      </c>
      <c r="R90" s="27">
        <v>42013</v>
      </c>
      <c r="S90" s="28">
        <v>42031</v>
      </c>
    </row>
    <row r="91" spans="1:19">
      <c r="A91" s="100"/>
      <c r="B91" s="17" t="s">
        <v>42</v>
      </c>
      <c r="C91" s="23" t="s">
        <v>36</v>
      </c>
      <c r="D91" s="22" t="s">
        <v>37</v>
      </c>
      <c r="E91" s="35" t="s">
        <v>311</v>
      </c>
      <c r="F91" s="17" t="s">
        <v>312</v>
      </c>
      <c r="G91" s="17" t="s">
        <v>313</v>
      </c>
      <c r="H91" s="17" t="s">
        <v>314</v>
      </c>
      <c r="I91" s="58" t="s">
        <v>315</v>
      </c>
      <c r="J91" s="17">
        <v>1</v>
      </c>
      <c r="K91" s="17"/>
      <c r="L91" s="32">
        <v>1</v>
      </c>
      <c r="M91" s="32">
        <v>1</v>
      </c>
      <c r="N91" s="34">
        <v>0</v>
      </c>
      <c r="O91" s="34">
        <v>0</v>
      </c>
      <c r="P91" s="34">
        <v>1</v>
      </c>
      <c r="Q91" s="22">
        <f t="shared" si="5"/>
        <v>0</v>
      </c>
      <c r="R91" s="27">
        <v>41484</v>
      </c>
      <c r="S91" s="28">
        <v>41474</v>
      </c>
    </row>
    <row r="92" spans="1:19">
      <c r="A92" s="22"/>
      <c r="B92" s="17" t="s">
        <v>42</v>
      </c>
      <c r="C92" s="23" t="s">
        <v>36</v>
      </c>
      <c r="D92" s="22" t="s">
        <v>37</v>
      </c>
      <c r="E92" s="35" t="s">
        <v>316</v>
      </c>
      <c r="F92" s="30" t="s">
        <v>317</v>
      </c>
      <c r="G92" s="30"/>
      <c r="H92" s="59" t="s">
        <v>318</v>
      </c>
      <c r="I92" s="58" t="s">
        <v>319</v>
      </c>
      <c r="J92" s="59">
        <v>1</v>
      </c>
      <c r="K92" s="59"/>
      <c r="L92" s="32">
        <v>1</v>
      </c>
      <c r="M92" s="32">
        <v>1</v>
      </c>
      <c r="N92" s="34">
        <v>0</v>
      </c>
      <c r="O92" s="34">
        <v>0</v>
      </c>
      <c r="P92" s="34">
        <v>1</v>
      </c>
      <c r="Q92" s="22">
        <f t="shared" si="5"/>
        <v>0</v>
      </c>
      <c r="R92" s="146">
        <v>39246</v>
      </c>
      <c r="S92" s="324">
        <v>41701</v>
      </c>
    </row>
    <row r="93" spans="1:19">
      <c r="A93" s="22"/>
      <c r="B93" s="17" t="s">
        <v>42</v>
      </c>
      <c r="C93" s="23" t="s">
        <v>36</v>
      </c>
      <c r="D93" s="22" t="s">
        <v>37</v>
      </c>
      <c r="E93" s="35" t="s">
        <v>320</v>
      </c>
      <c r="F93" s="90" t="s">
        <v>321</v>
      </c>
      <c r="G93" s="217"/>
      <c r="H93" s="30" t="s">
        <v>322</v>
      </c>
      <c r="I93" s="90" t="s">
        <v>323</v>
      </c>
      <c r="J93" s="30">
        <v>6</v>
      </c>
      <c r="K93" s="30"/>
      <c r="L93" s="32">
        <v>6</v>
      </c>
      <c r="M93" s="32">
        <v>6</v>
      </c>
      <c r="N93" s="34">
        <v>0</v>
      </c>
      <c r="O93" s="34">
        <v>0</v>
      </c>
      <c r="P93" s="34">
        <v>6</v>
      </c>
      <c r="Q93" s="147">
        <f t="shared" si="5"/>
        <v>0</v>
      </c>
      <c r="R93" s="148">
        <v>41822</v>
      </c>
      <c r="S93" s="105">
        <v>42129</v>
      </c>
    </row>
    <row r="94" spans="1:19">
      <c r="A94" s="22"/>
      <c r="B94" s="17" t="s">
        <v>42</v>
      </c>
      <c r="C94" s="23" t="s">
        <v>36</v>
      </c>
      <c r="D94" s="22" t="s">
        <v>37</v>
      </c>
      <c r="E94" s="108" t="s">
        <v>324</v>
      </c>
      <c r="F94" s="94" t="s">
        <v>325</v>
      </c>
      <c r="G94" s="94" t="s">
        <v>326</v>
      </c>
      <c r="H94" s="109" t="s">
        <v>327</v>
      </c>
      <c r="I94" s="94" t="s">
        <v>328</v>
      </c>
      <c r="J94" s="95">
        <v>1</v>
      </c>
      <c r="K94" s="17"/>
      <c r="L94" s="32">
        <v>1</v>
      </c>
      <c r="M94" s="32">
        <v>1</v>
      </c>
      <c r="N94" s="34">
        <v>0</v>
      </c>
      <c r="O94" s="33">
        <v>1</v>
      </c>
      <c r="P94" s="33"/>
      <c r="Q94" s="150">
        <f t="shared" si="5"/>
        <v>0</v>
      </c>
      <c r="R94" s="408">
        <v>41841</v>
      </c>
      <c r="S94" s="151"/>
    </row>
    <row r="95" spans="1:19">
      <c r="A95" s="22"/>
      <c r="B95" s="17" t="s">
        <v>252</v>
      </c>
      <c r="C95" s="23" t="s">
        <v>36</v>
      </c>
      <c r="D95" s="22" t="s">
        <v>37</v>
      </c>
      <c r="E95" s="409" t="s">
        <v>329</v>
      </c>
      <c r="F95" s="143" t="s">
        <v>330</v>
      </c>
      <c r="G95" s="143"/>
      <c r="H95" s="410" t="s">
        <v>331</v>
      </c>
      <c r="I95" s="94" t="s">
        <v>94</v>
      </c>
      <c r="J95" s="292">
        <v>1</v>
      </c>
      <c r="K95" s="133"/>
      <c r="L95" s="106">
        <v>1</v>
      </c>
      <c r="M95" s="106">
        <v>1</v>
      </c>
      <c r="N95" s="134">
        <v>1</v>
      </c>
      <c r="O95" s="33"/>
      <c r="P95" s="153"/>
      <c r="Q95" s="93">
        <f t="shared" si="5"/>
        <v>0</v>
      </c>
      <c r="R95" s="154"/>
      <c r="S95" s="149"/>
    </row>
    <row r="96" spans="1:19">
      <c r="A96" s="22"/>
      <c r="B96" s="17" t="s">
        <v>252</v>
      </c>
      <c r="C96" s="23" t="s">
        <v>36</v>
      </c>
      <c r="D96" s="22" t="s">
        <v>37</v>
      </c>
      <c r="E96" s="132" t="s">
        <v>332</v>
      </c>
      <c r="F96" s="141" t="s">
        <v>333</v>
      </c>
      <c r="G96" s="141" t="s">
        <v>334</v>
      </c>
      <c r="H96" s="291" t="s">
        <v>335</v>
      </c>
      <c r="I96" s="94" t="s">
        <v>336</v>
      </c>
      <c r="J96" s="411">
        <v>5</v>
      </c>
      <c r="K96" s="135"/>
      <c r="L96" s="106">
        <v>5</v>
      </c>
      <c r="M96" s="106">
        <v>5</v>
      </c>
      <c r="N96" s="136">
        <v>0</v>
      </c>
      <c r="O96" s="137">
        <v>0</v>
      </c>
      <c r="P96" s="153">
        <v>5</v>
      </c>
      <c r="Q96" s="93">
        <f t="shared" si="5"/>
        <v>0</v>
      </c>
      <c r="R96" s="148">
        <v>41508</v>
      </c>
      <c r="S96" s="105">
        <v>41540</v>
      </c>
    </row>
    <row r="97" spans="1:19">
      <c r="A97" s="22"/>
      <c r="B97" s="17" t="s">
        <v>63</v>
      </c>
      <c r="C97" s="52"/>
      <c r="D97" s="52"/>
      <c r="E97" s="55" t="s">
        <v>337</v>
      </c>
      <c r="F97" s="54" t="s">
        <v>338</v>
      </c>
      <c r="G97" s="52"/>
      <c r="H97" s="52" t="s">
        <v>339</v>
      </c>
      <c r="I97" s="381" t="s">
        <v>94</v>
      </c>
      <c r="J97" s="54"/>
      <c r="K97" s="54"/>
      <c r="L97" s="55"/>
      <c r="M97" s="55"/>
      <c r="N97" s="55"/>
      <c r="O97" s="55"/>
      <c r="P97" s="55"/>
      <c r="Q97" s="165"/>
      <c r="R97" s="165"/>
      <c r="S97" s="165"/>
    </row>
    <row r="98" spans="1:19">
      <c r="A98" s="245" t="s">
        <v>1237</v>
      </c>
      <c r="B98" s="17" t="s">
        <v>96</v>
      </c>
      <c r="C98" s="23">
        <v>1</v>
      </c>
      <c r="D98" s="22" t="s">
        <v>352</v>
      </c>
      <c r="E98" s="32" t="s">
        <v>1238</v>
      </c>
      <c r="F98" s="30" t="s">
        <v>1239</v>
      </c>
      <c r="G98" s="17"/>
      <c r="H98" s="17" t="s">
        <v>1240</v>
      </c>
      <c r="I98" s="17" t="s">
        <v>94</v>
      </c>
      <c r="J98" s="30">
        <f>900*0.6</f>
        <v>540.00000000000011</v>
      </c>
      <c r="K98" s="30">
        <f>900*0.4</f>
        <v>360</v>
      </c>
      <c r="L98" s="32">
        <v>900</v>
      </c>
      <c r="M98" s="32">
        <v>900</v>
      </c>
      <c r="N98" s="34">
        <v>900</v>
      </c>
      <c r="O98" s="34">
        <v>0</v>
      </c>
      <c r="P98" s="34">
        <v>0</v>
      </c>
      <c r="Q98" s="22">
        <f t="shared" ref="Q98:Q147" si="6">+M98-N98-O98-P98</f>
        <v>0</v>
      </c>
      <c r="R98" s="27"/>
      <c r="S98" s="71"/>
    </row>
    <row r="99" spans="1:19">
      <c r="A99" s="22"/>
      <c r="B99" s="17" t="s">
        <v>42</v>
      </c>
      <c r="C99" s="23" t="s">
        <v>36</v>
      </c>
      <c r="D99" s="22" t="s">
        <v>37</v>
      </c>
      <c r="E99" s="140" t="s">
        <v>341</v>
      </c>
      <c r="F99" s="155" t="s">
        <v>342</v>
      </c>
      <c r="G99" s="31"/>
      <c r="H99" s="31" t="s">
        <v>343</v>
      </c>
      <c r="I99" s="31" t="s">
        <v>94</v>
      </c>
      <c r="J99" s="17">
        <v>1</v>
      </c>
      <c r="K99" s="17"/>
      <c r="L99" s="106">
        <v>1</v>
      </c>
      <c r="M99" s="106">
        <v>1</v>
      </c>
      <c r="N99" s="33">
        <v>1</v>
      </c>
      <c r="O99" s="33"/>
      <c r="P99" s="33"/>
      <c r="Q99" s="22">
        <f t="shared" si="6"/>
        <v>0</v>
      </c>
      <c r="R99" s="74"/>
      <c r="S99" s="71"/>
    </row>
    <row r="100" spans="1:19">
      <c r="A100" s="22"/>
      <c r="B100" s="17" t="s">
        <v>42</v>
      </c>
      <c r="C100" s="23" t="s">
        <v>36</v>
      </c>
      <c r="D100" s="22" t="s">
        <v>47</v>
      </c>
      <c r="E100" s="140" t="s">
        <v>344</v>
      </c>
      <c r="F100" s="106" t="s">
        <v>345</v>
      </c>
      <c r="G100" s="17"/>
      <c r="H100" s="17" t="s">
        <v>346</v>
      </c>
      <c r="I100" s="17" t="s">
        <v>347</v>
      </c>
      <c r="J100" s="17">
        <v>1</v>
      </c>
      <c r="K100" s="17"/>
      <c r="L100" s="106">
        <v>1</v>
      </c>
      <c r="M100" s="106">
        <v>1</v>
      </c>
      <c r="N100" s="33"/>
      <c r="O100" s="33"/>
      <c r="P100" s="33">
        <v>1</v>
      </c>
      <c r="Q100" s="22">
        <f t="shared" si="6"/>
        <v>0</v>
      </c>
      <c r="R100" s="27">
        <v>41712</v>
      </c>
      <c r="S100" s="28">
        <v>41712</v>
      </c>
    </row>
    <row r="101" spans="1:19">
      <c r="A101" s="22"/>
      <c r="B101" s="17" t="s">
        <v>42</v>
      </c>
      <c r="C101" s="23" t="s">
        <v>36</v>
      </c>
      <c r="D101" s="22" t="s">
        <v>37</v>
      </c>
      <c r="E101" s="140" t="s">
        <v>348</v>
      </c>
      <c r="F101" s="155" t="s">
        <v>349</v>
      </c>
      <c r="G101" s="31" t="s">
        <v>350</v>
      </c>
      <c r="H101" s="17" t="s">
        <v>351</v>
      </c>
      <c r="I101" s="31" t="s">
        <v>295</v>
      </c>
      <c r="J101" s="17">
        <v>3</v>
      </c>
      <c r="K101" s="17"/>
      <c r="L101" s="106">
        <v>4</v>
      </c>
      <c r="M101" s="106">
        <v>3</v>
      </c>
      <c r="N101" s="33">
        <v>0</v>
      </c>
      <c r="O101" s="33">
        <v>0</v>
      </c>
      <c r="P101" s="33">
        <v>3</v>
      </c>
      <c r="Q101" s="22">
        <f t="shared" si="6"/>
        <v>0</v>
      </c>
      <c r="R101" s="27">
        <v>41772</v>
      </c>
      <c r="S101" s="28">
        <v>41772</v>
      </c>
    </row>
    <row r="102" spans="1:19">
      <c r="A102" s="304"/>
      <c r="B102" s="17" t="s">
        <v>368</v>
      </c>
      <c r="C102" s="23" t="s">
        <v>36</v>
      </c>
      <c r="D102" s="22" t="s">
        <v>47</v>
      </c>
      <c r="E102" s="140" t="s">
        <v>1910</v>
      </c>
      <c r="F102" s="106" t="s">
        <v>1911</v>
      </c>
      <c r="G102" s="17"/>
      <c r="H102" s="17" t="s">
        <v>1912</v>
      </c>
      <c r="I102" s="17" t="s">
        <v>94</v>
      </c>
      <c r="J102" s="17">
        <v>1</v>
      </c>
      <c r="K102" s="17"/>
      <c r="L102" s="106">
        <v>1</v>
      </c>
      <c r="M102" s="106">
        <v>1</v>
      </c>
      <c r="N102" s="33">
        <v>1</v>
      </c>
      <c r="O102" s="33"/>
      <c r="P102" s="34">
        <v>0</v>
      </c>
      <c r="Q102" s="22">
        <f t="shared" si="6"/>
        <v>0</v>
      </c>
      <c r="R102" s="74"/>
      <c r="S102" s="71"/>
    </row>
    <row r="103" spans="1:19">
      <c r="A103" s="22"/>
      <c r="B103" s="17" t="s">
        <v>42</v>
      </c>
      <c r="C103" s="23" t="s">
        <v>36</v>
      </c>
      <c r="D103" s="22" t="s">
        <v>352</v>
      </c>
      <c r="E103" s="140" t="s">
        <v>353</v>
      </c>
      <c r="F103" s="106" t="s">
        <v>354</v>
      </c>
      <c r="G103" s="17"/>
      <c r="H103" s="17" t="s">
        <v>355</v>
      </c>
      <c r="I103" s="17" t="s">
        <v>347</v>
      </c>
      <c r="J103" s="17">
        <v>1</v>
      </c>
      <c r="K103" s="17"/>
      <c r="L103" s="106">
        <v>1</v>
      </c>
      <c r="M103" s="106">
        <v>1</v>
      </c>
      <c r="N103" s="33">
        <v>0</v>
      </c>
      <c r="O103" s="33">
        <v>0</v>
      </c>
      <c r="P103" s="34">
        <v>1</v>
      </c>
      <c r="Q103" s="22">
        <f t="shared" si="6"/>
        <v>0</v>
      </c>
      <c r="R103" s="27">
        <v>41778</v>
      </c>
      <c r="S103" s="28">
        <v>41778</v>
      </c>
    </row>
    <row r="104" spans="1:19">
      <c r="A104" s="22"/>
      <c r="B104" s="17" t="s">
        <v>42</v>
      </c>
      <c r="C104" s="52"/>
      <c r="D104" s="52"/>
      <c r="E104" s="144" t="s">
        <v>356</v>
      </c>
      <c r="F104" s="52" t="s">
        <v>357</v>
      </c>
      <c r="G104" s="52"/>
      <c r="H104" s="52" t="s">
        <v>358</v>
      </c>
      <c r="I104" s="52"/>
      <c r="J104" s="52"/>
      <c r="K104" s="52"/>
      <c r="L104" s="145"/>
      <c r="M104" s="145"/>
      <c r="N104" s="52"/>
      <c r="O104" s="52"/>
      <c r="P104" s="55"/>
      <c r="Q104" s="52">
        <f t="shared" si="6"/>
        <v>0</v>
      </c>
      <c r="R104" s="52"/>
      <c r="S104" s="52"/>
    </row>
    <row r="105" spans="1:19">
      <c r="A105" s="244" t="s">
        <v>1241</v>
      </c>
      <c r="B105" s="17" t="s">
        <v>96</v>
      </c>
      <c r="C105" s="23">
        <v>1</v>
      </c>
      <c r="D105" s="22" t="s">
        <v>352</v>
      </c>
      <c r="E105" s="140" t="s">
        <v>1242</v>
      </c>
      <c r="F105" s="106" t="s">
        <v>1243</v>
      </c>
      <c r="G105" s="17"/>
      <c r="H105" s="17" t="s">
        <v>1240</v>
      </c>
      <c r="I105" s="17" t="s">
        <v>94</v>
      </c>
      <c r="J105" s="22">
        <f>450*0.6</f>
        <v>270.00000000000006</v>
      </c>
      <c r="K105" s="17">
        <f>450*0.4</f>
        <v>180</v>
      </c>
      <c r="L105" s="106">
        <v>450</v>
      </c>
      <c r="M105" s="106">
        <v>450</v>
      </c>
      <c r="N105" s="33">
        <v>450</v>
      </c>
      <c r="O105" s="33"/>
      <c r="P105" s="33"/>
      <c r="Q105" s="22">
        <f t="shared" si="6"/>
        <v>0</v>
      </c>
      <c r="R105" s="27"/>
      <c r="S105" s="115"/>
    </row>
    <row r="106" spans="1:19">
      <c r="A106" s="22"/>
      <c r="B106" s="17" t="s">
        <v>42</v>
      </c>
      <c r="C106" s="23" t="s">
        <v>36</v>
      </c>
      <c r="D106" s="22" t="s">
        <v>37</v>
      </c>
      <c r="E106" s="140" t="s">
        <v>359</v>
      </c>
      <c r="F106" s="155" t="s">
        <v>360</v>
      </c>
      <c r="G106" s="31"/>
      <c r="H106" s="17" t="s">
        <v>361</v>
      </c>
      <c r="I106" s="38" t="s">
        <v>362</v>
      </c>
      <c r="J106" s="17">
        <v>2</v>
      </c>
      <c r="K106" s="17"/>
      <c r="L106" s="106">
        <v>2</v>
      </c>
      <c r="M106" s="106">
        <v>2</v>
      </c>
      <c r="N106" s="33">
        <v>2</v>
      </c>
      <c r="O106" s="33"/>
      <c r="P106" s="33"/>
      <c r="Q106" s="22">
        <f t="shared" si="6"/>
        <v>0</v>
      </c>
      <c r="R106" s="74" t="s">
        <v>363</v>
      </c>
      <c r="S106" s="115"/>
    </row>
    <row r="107" spans="1:19">
      <c r="A107" s="17"/>
      <c r="B107" s="17" t="s">
        <v>42</v>
      </c>
      <c r="C107" s="23" t="s">
        <v>36</v>
      </c>
      <c r="D107" s="22" t="s">
        <v>352</v>
      </c>
      <c r="E107" s="140" t="s">
        <v>364</v>
      </c>
      <c r="F107" s="17" t="s">
        <v>365</v>
      </c>
      <c r="G107" s="17" t="s">
        <v>366</v>
      </c>
      <c r="H107" s="17" t="s">
        <v>367</v>
      </c>
      <c r="I107" s="131" t="s">
        <v>94</v>
      </c>
      <c r="J107" s="17">
        <v>1</v>
      </c>
      <c r="K107" s="17"/>
      <c r="L107" s="106">
        <v>1</v>
      </c>
      <c r="M107" s="106">
        <v>1</v>
      </c>
      <c r="N107" s="33">
        <v>1</v>
      </c>
      <c r="O107" s="33"/>
      <c r="P107" s="33"/>
      <c r="Q107" s="22">
        <f t="shared" si="6"/>
        <v>0</v>
      </c>
      <c r="R107" s="27"/>
      <c r="S107" s="71"/>
    </row>
    <row r="108" spans="1:19">
      <c r="A108" s="22"/>
      <c r="B108" s="17" t="s">
        <v>368</v>
      </c>
      <c r="C108" s="23" t="s">
        <v>36</v>
      </c>
      <c r="D108" s="22" t="s">
        <v>37</v>
      </c>
      <c r="E108" s="140" t="s">
        <v>369</v>
      </c>
      <c r="F108" s="106" t="s">
        <v>370</v>
      </c>
      <c r="G108" s="17" t="s">
        <v>371</v>
      </c>
      <c r="H108" s="17" t="s">
        <v>372</v>
      </c>
      <c r="I108" s="17" t="s">
        <v>373</v>
      </c>
      <c r="J108" s="17">
        <v>1</v>
      </c>
      <c r="K108" s="17"/>
      <c r="L108" s="106">
        <v>1</v>
      </c>
      <c r="M108" s="106">
        <v>1</v>
      </c>
      <c r="N108" s="33">
        <v>1</v>
      </c>
      <c r="O108" s="33">
        <v>0</v>
      </c>
      <c r="P108" s="33"/>
      <c r="Q108" s="22">
        <f t="shared" si="6"/>
        <v>0</v>
      </c>
      <c r="R108" s="27">
        <v>42032</v>
      </c>
      <c r="S108" s="71"/>
    </row>
    <row r="109" spans="1:19">
      <c r="A109" s="22"/>
      <c r="B109" s="17" t="s">
        <v>368</v>
      </c>
      <c r="C109" s="23" t="s">
        <v>36</v>
      </c>
      <c r="D109" s="22" t="s">
        <v>37</v>
      </c>
      <c r="E109" s="140" t="s">
        <v>374</v>
      </c>
      <c r="F109" s="106" t="s">
        <v>375</v>
      </c>
      <c r="G109" s="17"/>
      <c r="H109" s="131" t="s">
        <v>376</v>
      </c>
      <c r="I109" s="131" t="s">
        <v>94</v>
      </c>
      <c r="J109" s="131">
        <v>1</v>
      </c>
      <c r="K109" s="131"/>
      <c r="L109" s="106">
        <v>1</v>
      </c>
      <c r="M109" s="106">
        <v>1</v>
      </c>
      <c r="N109" s="33">
        <v>1</v>
      </c>
      <c r="O109" s="33"/>
      <c r="P109" s="33"/>
      <c r="Q109" s="22">
        <f t="shared" si="6"/>
        <v>0</v>
      </c>
      <c r="R109" s="157"/>
      <c r="S109" s="103"/>
    </row>
    <row r="110" spans="1:19">
      <c r="A110" s="22"/>
      <c r="B110" s="17" t="s">
        <v>42</v>
      </c>
      <c r="C110" s="23" t="s">
        <v>36</v>
      </c>
      <c r="D110" s="22" t="s">
        <v>37</v>
      </c>
      <c r="E110" s="140" t="s">
        <v>377</v>
      </c>
      <c r="F110" s="90" t="s">
        <v>378</v>
      </c>
      <c r="G110" s="90" t="s">
        <v>379</v>
      </c>
      <c r="H110" s="17" t="s">
        <v>380</v>
      </c>
      <c r="I110" s="290" t="s">
        <v>381</v>
      </c>
      <c r="J110" s="17">
        <v>9</v>
      </c>
      <c r="K110" s="17"/>
      <c r="L110" s="106">
        <v>9</v>
      </c>
      <c r="M110" s="106">
        <v>6</v>
      </c>
      <c r="N110" s="33">
        <v>0</v>
      </c>
      <c r="O110" s="33">
        <v>0</v>
      </c>
      <c r="P110" s="33">
        <v>6</v>
      </c>
      <c r="Q110" s="147">
        <f t="shared" si="6"/>
        <v>0</v>
      </c>
      <c r="R110" s="154"/>
      <c r="S110" s="105">
        <v>42279</v>
      </c>
    </row>
    <row r="111" spans="1:19">
      <c r="A111" s="22"/>
      <c r="B111" s="17" t="s">
        <v>42</v>
      </c>
      <c r="C111" s="23" t="s">
        <v>36</v>
      </c>
      <c r="D111" s="22" t="s">
        <v>37</v>
      </c>
      <c r="E111" s="142" t="s">
        <v>382</v>
      </c>
      <c r="F111" s="94" t="s">
        <v>383</v>
      </c>
      <c r="G111" s="94"/>
      <c r="H111" s="109" t="s">
        <v>384</v>
      </c>
      <c r="I111" s="94" t="s">
        <v>385</v>
      </c>
      <c r="J111" s="95">
        <v>1</v>
      </c>
      <c r="K111" s="17"/>
      <c r="L111" s="106">
        <v>1</v>
      </c>
      <c r="M111" s="106">
        <v>1</v>
      </c>
      <c r="N111" s="33">
        <v>0</v>
      </c>
      <c r="O111" s="33">
        <v>0</v>
      </c>
      <c r="P111" s="33">
        <v>1</v>
      </c>
      <c r="Q111" s="147">
        <f t="shared" si="6"/>
        <v>0</v>
      </c>
      <c r="R111" s="148">
        <v>42018</v>
      </c>
      <c r="S111" s="105">
        <v>42391</v>
      </c>
    </row>
    <row r="112" spans="1:19">
      <c r="A112" s="22"/>
      <c r="B112" s="17" t="s">
        <v>42</v>
      </c>
      <c r="C112" s="23" t="s">
        <v>36</v>
      </c>
      <c r="D112" s="22" t="s">
        <v>47</v>
      </c>
      <c r="E112" s="349" t="s">
        <v>386</v>
      </c>
      <c r="F112" s="350" t="s">
        <v>387</v>
      </c>
      <c r="G112" s="322"/>
      <c r="H112" s="412" t="s">
        <v>388</v>
      </c>
      <c r="I112" s="322" t="s">
        <v>94</v>
      </c>
      <c r="J112" s="95">
        <v>1</v>
      </c>
      <c r="K112" s="17"/>
      <c r="L112" s="106">
        <v>1</v>
      </c>
      <c r="M112" s="106">
        <v>1</v>
      </c>
      <c r="N112" s="33">
        <v>1</v>
      </c>
      <c r="O112" s="33"/>
      <c r="P112" s="33"/>
      <c r="Q112" s="147">
        <f t="shared" si="6"/>
        <v>0</v>
      </c>
      <c r="R112" s="154"/>
      <c r="S112" s="149"/>
    </row>
    <row r="113" spans="1:19">
      <c r="A113" s="22"/>
      <c r="B113" s="17" t="s">
        <v>42</v>
      </c>
      <c r="C113" s="23" t="s">
        <v>36</v>
      </c>
      <c r="D113" s="147" t="s">
        <v>37</v>
      </c>
      <c r="E113" s="351" t="s">
        <v>389</v>
      </c>
      <c r="F113" s="143" t="s">
        <v>390</v>
      </c>
      <c r="G113" s="94"/>
      <c r="H113" s="94" t="s">
        <v>391</v>
      </c>
      <c r="I113" s="94"/>
      <c r="J113" s="95">
        <v>1</v>
      </c>
      <c r="K113" s="17"/>
      <c r="L113" s="106">
        <v>1</v>
      </c>
      <c r="M113" s="106">
        <v>1</v>
      </c>
      <c r="N113" s="33"/>
      <c r="O113" s="33"/>
      <c r="P113" s="33">
        <v>1</v>
      </c>
      <c r="Q113" s="147">
        <f t="shared" si="6"/>
        <v>0</v>
      </c>
      <c r="R113" s="148">
        <v>41873</v>
      </c>
      <c r="S113" s="105">
        <v>41873</v>
      </c>
    </row>
    <row r="114" spans="1:19">
      <c r="A114" s="22"/>
      <c r="B114" s="17" t="s">
        <v>42</v>
      </c>
      <c r="C114" s="23" t="s">
        <v>36</v>
      </c>
      <c r="D114" s="147" t="s">
        <v>352</v>
      </c>
      <c r="E114" s="351" t="s">
        <v>392</v>
      </c>
      <c r="F114" s="143" t="s">
        <v>393</v>
      </c>
      <c r="G114" s="94"/>
      <c r="H114" s="94" t="s">
        <v>394</v>
      </c>
      <c r="I114" s="94" t="s">
        <v>395</v>
      </c>
      <c r="J114" s="95">
        <v>1</v>
      </c>
      <c r="K114" s="17"/>
      <c r="L114" s="106">
        <v>1</v>
      </c>
      <c r="M114" s="106">
        <v>1</v>
      </c>
      <c r="N114" s="33">
        <v>0</v>
      </c>
      <c r="O114" s="33">
        <v>1</v>
      </c>
      <c r="P114" s="33"/>
      <c r="Q114" s="147">
        <f t="shared" si="6"/>
        <v>0</v>
      </c>
      <c r="R114" s="148">
        <v>41724</v>
      </c>
      <c r="S114" s="149"/>
    </row>
    <row r="115" spans="1:19">
      <c r="A115" s="22"/>
      <c r="B115" s="17" t="s">
        <v>42</v>
      </c>
      <c r="C115" s="23" t="s">
        <v>36</v>
      </c>
      <c r="D115" s="22" t="s">
        <v>37</v>
      </c>
      <c r="E115" s="359" t="s">
        <v>396</v>
      </c>
      <c r="F115" s="155" t="s">
        <v>397</v>
      </c>
      <c r="G115" s="31"/>
      <c r="H115" s="67" t="s">
        <v>398</v>
      </c>
      <c r="I115" s="31" t="s">
        <v>94</v>
      </c>
      <c r="J115" s="17">
        <v>1</v>
      </c>
      <c r="K115" s="17"/>
      <c r="L115" s="106">
        <v>1</v>
      </c>
      <c r="M115" s="106">
        <v>1</v>
      </c>
      <c r="N115" s="33">
        <v>1</v>
      </c>
      <c r="O115" s="33"/>
      <c r="P115" s="33"/>
      <c r="Q115" s="147">
        <f t="shared" si="6"/>
        <v>0</v>
      </c>
      <c r="R115" s="154"/>
      <c r="S115" s="149"/>
    </row>
    <row r="116" spans="1:19">
      <c r="A116" s="245"/>
      <c r="B116" s="17" t="s">
        <v>42</v>
      </c>
      <c r="C116" s="23" t="s">
        <v>36</v>
      </c>
      <c r="D116" s="22" t="s">
        <v>37</v>
      </c>
      <c r="E116" s="140" t="s">
        <v>1244</v>
      </c>
      <c r="F116" s="90" t="s">
        <v>1245</v>
      </c>
      <c r="G116" s="90" t="s">
        <v>1246</v>
      </c>
      <c r="H116" s="17" t="s">
        <v>1247</v>
      </c>
      <c r="I116" s="58" t="s">
        <v>1248</v>
      </c>
      <c r="J116" s="17">
        <v>50</v>
      </c>
      <c r="K116" s="17"/>
      <c r="L116" s="106">
        <v>50</v>
      </c>
      <c r="M116" s="106">
        <v>50</v>
      </c>
      <c r="N116" s="33">
        <v>0</v>
      </c>
      <c r="O116" s="33">
        <v>50</v>
      </c>
      <c r="P116" s="33"/>
      <c r="Q116" s="147">
        <f t="shared" si="6"/>
        <v>0</v>
      </c>
      <c r="R116" s="154" t="s">
        <v>1249</v>
      </c>
      <c r="S116" s="149"/>
    </row>
    <row r="117" spans="1:19">
      <c r="A117" s="22"/>
      <c r="B117" s="17" t="s">
        <v>42</v>
      </c>
      <c r="C117" s="23" t="s">
        <v>36</v>
      </c>
      <c r="D117" s="22" t="s">
        <v>37</v>
      </c>
      <c r="E117" s="108" t="s">
        <v>399</v>
      </c>
      <c r="F117" s="94" t="s">
        <v>400</v>
      </c>
      <c r="G117" s="94" t="s">
        <v>401</v>
      </c>
      <c r="H117" s="95" t="s">
        <v>402</v>
      </c>
      <c r="I117" s="31" t="s">
        <v>403</v>
      </c>
      <c r="J117" s="17">
        <v>1</v>
      </c>
      <c r="K117" s="17"/>
      <c r="L117" s="17">
        <v>1</v>
      </c>
      <c r="M117" s="17">
        <v>1</v>
      </c>
      <c r="N117" s="33">
        <v>0</v>
      </c>
      <c r="O117" s="33">
        <v>0</v>
      </c>
      <c r="P117" s="33">
        <v>1</v>
      </c>
      <c r="Q117" s="147">
        <f t="shared" si="6"/>
        <v>0</v>
      </c>
      <c r="R117" s="27">
        <v>42381</v>
      </c>
      <c r="S117" s="28">
        <v>42635</v>
      </c>
    </row>
    <row r="118" spans="1:19">
      <c r="A118" s="22"/>
      <c r="B118" s="17" t="s">
        <v>42</v>
      </c>
      <c r="C118" s="23" t="s">
        <v>36</v>
      </c>
      <c r="D118" s="22" t="s">
        <v>37</v>
      </c>
      <c r="E118" s="35" t="s">
        <v>404</v>
      </c>
      <c r="F118" s="67" t="s">
        <v>405</v>
      </c>
      <c r="G118" s="67" t="s">
        <v>406</v>
      </c>
      <c r="H118" s="17" t="s">
        <v>407</v>
      </c>
      <c r="I118" s="22" t="s">
        <v>94</v>
      </c>
      <c r="J118" s="17">
        <v>1</v>
      </c>
      <c r="K118" s="17"/>
      <c r="L118" s="17">
        <v>1</v>
      </c>
      <c r="M118" s="17">
        <v>1</v>
      </c>
      <c r="N118" s="33">
        <v>1</v>
      </c>
      <c r="O118" s="33"/>
      <c r="P118" s="33"/>
      <c r="Q118" s="22">
        <f t="shared" si="6"/>
        <v>0</v>
      </c>
      <c r="R118" s="125"/>
      <c r="S118" s="107"/>
    </row>
    <row r="119" spans="1:19">
      <c r="A119" s="22"/>
      <c r="B119" s="17" t="s">
        <v>42</v>
      </c>
      <c r="C119" s="23" t="s">
        <v>36</v>
      </c>
      <c r="D119" s="22" t="s">
        <v>37</v>
      </c>
      <c r="E119" s="35" t="s">
        <v>408</v>
      </c>
      <c r="F119" s="17" t="s">
        <v>409</v>
      </c>
      <c r="G119" s="17" t="s">
        <v>410</v>
      </c>
      <c r="H119" s="17" t="s">
        <v>411</v>
      </c>
      <c r="I119" s="22" t="s">
        <v>412</v>
      </c>
      <c r="J119" s="17">
        <v>1</v>
      </c>
      <c r="K119" s="17"/>
      <c r="L119" s="17">
        <v>1</v>
      </c>
      <c r="M119" s="17">
        <v>1</v>
      </c>
      <c r="N119" s="33">
        <v>1</v>
      </c>
      <c r="O119" s="33"/>
      <c r="P119" s="33"/>
      <c r="Q119" s="22">
        <f t="shared" si="6"/>
        <v>0</v>
      </c>
      <c r="R119" s="27">
        <v>42075</v>
      </c>
      <c r="S119" s="115"/>
    </row>
    <row r="120" spans="1:19">
      <c r="A120" s="22"/>
      <c r="B120" s="17" t="s">
        <v>42</v>
      </c>
      <c r="C120" s="23" t="s">
        <v>36</v>
      </c>
      <c r="D120" s="22" t="s">
        <v>352</v>
      </c>
      <c r="E120" s="35" t="s">
        <v>413</v>
      </c>
      <c r="F120" s="31" t="s">
        <v>414</v>
      </c>
      <c r="G120" s="17" t="s">
        <v>415</v>
      </c>
      <c r="H120" s="17" t="s">
        <v>416</v>
      </c>
      <c r="I120" s="57" t="s">
        <v>94</v>
      </c>
      <c r="J120" s="17">
        <v>1</v>
      </c>
      <c r="K120" s="17"/>
      <c r="L120" s="17">
        <v>1</v>
      </c>
      <c r="M120" s="17">
        <v>1</v>
      </c>
      <c r="N120" s="33">
        <v>1</v>
      </c>
      <c r="O120" s="33">
        <v>0</v>
      </c>
      <c r="P120" s="33">
        <v>0</v>
      </c>
      <c r="Q120" s="22">
        <f t="shared" si="6"/>
        <v>0</v>
      </c>
      <c r="R120" s="74"/>
      <c r="S120" s="115"/>
    </row>
    <row r="121" spans="1:19">
      <c r="A121" s="22"/>
      <c r="B121" s="17" t="s">
        <v>42</v>
      </c>
      <c r="C121" s="23" t="s">
        <v>36</v>
      </c>
      <c r="D121" s="22" t="s">
        <v>37</v>
      </c>
      <c r="E121" s="35" t="s">
        <v>417</v>
      </c>
      <c r="F121" s="17" t="s">
        <v>418</v>
      </c>
      <c r="G121" s="17" t="s">
        <v>419</v>
      </c>
      <c r="H121" s="17" t="s">
        <v>407</v>
      </c>
      <c r="I121" s="22" t="s">
        <v>420</v>
      </c>
      <c r="J121" s="17">
        <v>1</v>
      </c>
      <c r="K121" s="17"/>
      <c r="L121" s="17">
        <v>1</v>
      </c>
      <c r="M121" s="17">
        <v>1</v>
      </c>
      <c r="N121" s="33">
        <v>0</v>
      </c>
      <c r="O121" s="33">
        <v>1</v>
      </c>
      <c r="P121" s="33"/>
      <c r="Q121" s="22">
        <f t="shared" si="6"/>
        <v>0</v>
      </c>
      <c r="R121" s="27">
        <v>42012</v>
      </c>
      <c r="S121" s="71"/>
    </row>
    <row r="122" spans="1:19">
      <c r="A122" s="245"/>
      <c r="B122" s="17" t="s">
        <v>1232</v>
      </c>
      <c r="C122" s="23" t="s">
        <v>36</v>
      </c>
      <c r="D122" s="22" t="s">
        <v>37</v>
      </c>
      <c r="E122" s="108" t="s">
        <v>1250</v>
      </c>
      <c r="F122" s="94" t="s">
        <v>1251</v>
      </c>
      <c r="G122" s="413" t="s">
        <v>1252</v>
      </c>
      <c r="H122" s="147" t="s">
        <v>1253</v>
      </c>
      <c r="I122" s="93" t="s">
        <v>94</v>
      </c>
      <c r="J122" s="95">
        <v>3</v>
      </c>
      <c r="K122" s="17"/>
      <c r="L122" s="17">
        <v>3</v>
      </c>
      <c r="M122" s="17">
        <v>3</v>
      </c>
      <c r="N122" s="33">
        <v>3</v>
      </c>
      <c r="O122" s="33"/>
      <c r="P122" s="33"/>
      <c r="Q122" s="22">
        <f t="shared" si="6"/>
        <v>0</v>
      </c>
      <c r="R122" s="74"/>
      <c r="S122" s="71"/>
    </row>
    <row r="123" spans="1:19">
      <c r="A123" s="22"/>
      <c r="B123" s="17" t="s">
        <v>42</v>
      </c>
      <c r="C123" s="23" t="s">
        <v>36</v>
      </c>
      <c r="D123" s="22" t="s">
        <v>37</v>
      </c>
      <c r="E123" s="414" t="s">
        <v>422</v>
      </c>
      <c r="F123" s="31" t="s">
        <v>423</v>
      </c>
      <c r="G123" s="31" t="s">
        <v>424</v>
      </c>
      <c r="H123" s="91" t="s">
        <v>425</v>
      </c>
      <c r="I123" s="93"/>
      <c r="J123" s="95">
        <v>1</v>
      </c>
      <c r="K123" s="17"/>
      <c r="L123" s="17">
        <v>1</v>
      </c>
      <c r="M123" s="17">
        <v>1</v>
      </c>
      <c r="N123" s="33"/>
      <c r="O123" s="33"/>
      <c r="P123" s="33">
        <v>1</v>
      </c>
      <c r="Q123" s="22">
        <f t="shared" si="6"/>
        <v>0</v>
      </c>
      <c r="R123" s="27">
        <v>41971</v>
      </c>
      <c r="S123" s="28">
        <v>41971</v>
      </c>
    </row>
    <row r="124" spans="1:19">
      <c r="A124" s="244"/>
      <c r="B124" s="40" t="s">
        <v>252</v>
      </c>
      <c r="C124" s="23" t="s">
        <v>36</v>
      </c>
      <c r="D124" s="40" t="s">
        <v>37</v>
      </c>
      <c r="E124" s="66" t="s">
        <v>1254</v>
      </c>
      <c r="F124" s="131" t="s">
        <v>1255</v>
      </c>
      <c r="G124" s="90"/>
      <c r="H124" s="90" t="s">
        <v>1256</v>
      </c>
      <c r="I124" s="415" t="s">
        <v>1257</v>
      </c>
      <c r="J124" s="17">
        <f>48*2/3</f>
        <v>32</v>
      </c>
      <c r="K124" s="17"/>
      <c r="L124" s="17">
        <f>48*2/3</f>
        <v>32</v>
      </c>
      <c r="M124" s="17">
        <v>32</v>
      </c>
      <c r="N124" s="33">
        <v>0</v>
      </c>
      <c r="O124" s="33">
        <v>32</v>
      </c>
      <c r="P124" s="33">
        <v>0</v>
      </c>
      <c r="Q124" s="22">
        <f t="shared" si="6"/>
        <v>0</v>
      </c>
      <c r="R124" s="27">
        <v>41729</v>
      </c>
      <c r="S124" s="71"/>
    </row>
    <row r="125" spans="1:19">
      <c r="A125" s="22"/>
      <c r="B125" s="17" t="s">
        <v>42</v>
      </c>
      <c r="C125" s="23" t="s">
        <v>36</v>
      </c>
      <c r="D125" s="22" t="s">
        <v>37</v>
      </c>
      <c r="E125" s="108" t="s">
        <v>426</v>
      </c>
      <c r="F125" s="94" t="s">
        <v>427</v>
      </c>
      <c r="G125" s="94" t="s">
        <v>428</v>
      </c>
      <c r="H125" s="94" t="s">
        <v>429</v>
      </c>
      <c r="I125" s="93" t="s">
        <v>430</v>
      </c>
      <c r="J125" s="95">
        <v>1</v>
      </c>
      <c r="K125" s="17"/>
      <c r="L125" s="17">
        <v>1</v>
      </c>
      <c r="M125" s="17">
        <v>1</v>
      </c>
      <c r="N125" s="33">
        <v>0</v>
      </c>
      <c r="O125" s="33">
        <v>0</v>
      </c>
      <c r="P125" s="33">
        <v>1</v>
      </c>
      <c r="Q125" s="22">
        <f t="shared" si="6"/>
        <v>0</v>
      </c>
      <c r="R125" s="27">
        <v>41984</v>
      </c>
      <c r="S125" s="28">
        <v>41984</v>
      </c>
    </row>
    <row r="126" spans="1:19">
      <c r="A126" s="22"/>
      <c r="B126" s="17" t="s">
        <v>42</v>
      </c>
      <c r="C126" s="23" t="s">
        <v>36</v>
      </c>
      <c r="D126" s="22" t="s">
        <v>37</v>
      </c>
      <c r="E126" s="108" t="s">
        <v>431</v>
      </c>
      <c r="F126" s="94" t="s">
        <v>432</v>
      </c>
      <c r="G126" s="94" t="s">
        <v>433</v>
      </c>
      <c r="H126" s="94" t="s">
        <v>434</v>
      </c>
      <c r="I126" s="93" t="s">
        <v>94</v>
      </c>
      <c r="J126" s="95"/>
      <c r="K126" s="17"/>
      <c r="L126" s="17"/>
      <c r="M126" s="17"/>
      <c r="N126" s="33"/>
      <c r="O126" s="33"/>
      <c r="P126" s="33"/>
      <c r="Q126" s="22">
        <f t="shared" si="6"/>
        <v>0</v>
      </c>
      <c r="R126" s="74"/>
      <c r="S126" s="71"/>
    </row>
    <row r="127" spans="1:19">
      <c r="A127" s="245"/>
      <c r="B127" s="22" t="s">
        <v>42</v>
      </c>
      <c r="C127" s="23" t="s">
        <v>36</v>
      </c>
      <c r="D127" s="22" t="s">
        <v>37</v>
      </c>
      <c r="E127" s="170" t="s">
        <v>1258</v>
      </c>
      <c r="F127" s="93" t="s">
        <v>1259</v>
      </c>
      <c r="G127" s="93" t="s">
        <v>1260</v>
      </c>
      <c r="H127" s="93" t="s">
        <v>1261</v>
      </c>
      <c r="I127" s="152" t="s">
        <v>1262</v>
      </c>
      <c r="J127" s="110">
        <v>2</v>
      </c>
      <c r="K127" s="22"/>
      <c r="L127" s="22">
        <v>2</v>
      </c>
      <c r="M127" s="22">
        <v>1</v>
      </c>
      <c r="N127" s="33">
        <v>1</v>
      </c>
      <c r="O127" s="33"/>
      <c r="P127" s="33"/>
      <c r="Q127" s="22">
        <f t="shared" si="6"/>
        <v>0</v>
      </c>
      <c r="R127" s="74"/>
      <c r="S127" s="71"/>
    </row>
    <row r="128" spans="1:19">
      <c r="A128" s="22"/>
      <c r="B128" s="17" t="s">
        <v>42</v>
      </c>
      <c r="C128" s="23" t="s">
        <v>36</v>
      </c>
      <c r="D128" s="22" t="s">
        <v>47</v>
      </c>
      <c r="E128" s="35" t="s">
        <v>435</v>
      </c>
      <c r="F128" s="67" t="s">
        <v>436</v>
      </c>
      <c r="G128" t="s">
        <v>2508</v>
      </c>
      <c r="H128" s="67" t="s">
        <v>437</v>
      </c>
      <c r="I128" s="86" t="s">
        <v>94</v>
      </c>
      <c r="J128" s="17">
        <v>1</v>
      </c>
      <c r="K128" s="17"/>
      <c r="L128" s="17">
        <v>1</v>
      </c>
      <c r="M128" s="17">
        <v>1</v>
      </c>
      <c r="N128" s="33">
        <v>1</v>
      </c>
      <c r="O128" s="33"/>
      <c r="P128" s="33"/>
      <c r="Q128" s="22">
        <f t="shared" si="6"/>
        <v>0</v>
      </c>
      <c r="R128" s="74"/>
      <c r="S128" s="71"/>
    </row>
    <row r="129" spans="1:19">
      <c r="A129" s="245"/>
      <c r="B129" s="17" t="s">
        <v>42</v>
      </c>
      <c r="C129" s="23" t="s">
        <v>36</v>
      </c>
      <c r="D129" s="22" t="s">
        <v>37</v>
      </c>
      <c r="E129" s="35" t="s">
        <v>1263</v>
      </c>
      <c r="F129" s="17" t="s">
        <v>1264</v>
      </c>
      <c r="G129" s="31" t="s">
        <v>1265</v>
      </c>
      <c r="H129" s="17" t="s">
        <v>1266</v>
      </c>
      <c r="I129" s="57" t="s">
        <v>94</v>
      </c>
      <c r="J129" s="17">
        <v>9</v>
      </c>
      <c r="K129" s="17"/>
      <c r="L129" s="17">
        <v>9</v>
      </c>
      <c r="M129" s="17">
        <v>9</v>
      </c>
      <c r="N129" s="33">
        <v>9</v>
      </c>
      <c r="O129" s="33"/>
      <c r="P129" s="33"/>
      <c r="Q129" s="22">
        <f t="shared" si="6"/>
        <v>0</v>
      </c>
      <c r="R129" s="74"/>
      <c r="S129" s="71"/>
    </row>
    <row r="130" spans="1:19">
      <c r="A130" s="22"/>
      <c r="B130" s="17" t="s">
        <v>42</v>
      </c>
      <c r="C130" s="23" t="s">
        <v>36</v>
      </c>
      <c r="D130" s="22" t="s">
        <v>37</v>
      </c>
      <c r="E130" s="35" t="s">
        <v>438</v>
      </c>
      <c r="F130" s="17" t="s">
        <v>439</v>
      </c>
      <c r="G130" s="17" t="s">
        <v>440</v>
      </c>
      <c r="H130" s="17" t="s">
        <v>441</v>
      </c>
      <c r="I130" s="22" t="s">
        <v>94</v>
      </c>
      <c r="J130" s="17">
        <v>1</v>
      </c>
      <c r="K130" s="17"/>
      <c r="L130" s="17">
        <v>1</v>
      </c>
      <c r="M130" s="17">
        <v>1</v>
      </c>
      <c r="N130" s="33">
        <v>1</v>
      </c>
      <c r="O130" s="33"/>
      <c r="P130" s="33"/>
      <c r="Q130" s="22">
        <f t="shared" si="6"/>
        <v>0</v>
      </c>
      <c r="R130" s="74"/>
      <c r="S130" s="71"/>
    </row>
    <row r="131" spans="1:19">
      <c r="A131" s="245"/>
      <c r="B131" s="17" t="s">
        <v>42</v>
      </c>
      <c r="C131" s="23" t="s">
        <v>36</v>
      </c>
      <c r="D131" s="22" t="s">
        <v>37</v>
      </c>
      <c r="E131" s="66" t="s">
        <v>1267</v>
      </c>
      <c r="F131" s="216" t="s">
        <v>1268</v>
      </c>
      <c r="G131" s="216" t="s">
        <v>1269</v>
      </c>
      <c r="H131" s="216" t="s">
        <v>1270</v>
      </c>
      <c r="I131" s="22" t="s">
        <v>94</v>
      </c>
      <c r="J131" s="17">
        <v>15</v>
      </c>
      <c r="K131" s="17"/>
      <c r="L131" s="17">
        <v>15</v>
      </c>
      <c r="M131" s="17">
        <v>15</v>
      </c>
      <c r="N131" s="33">
        <v>15</v>
      </c>
      <c r="O131" s="33"/>
      <c r="P131" s="33"/>
      <c r="Q131" s="22">
        <f t="shared" si="6"/>
        <v>0</v>
      </c>
      <c r="R131" s="74"/>
      <c r="S131" s="71"/>
    </row>
    <row r="132" spans="1:19">
      <c r="A132" s="304"/>
      <c r="B132" s="17" t="s">
        <v>42</v>
      </c>
      <c r="C132" s="23" t="s">
        <v>36</v>
      </c>
      <c r="D132" s="22" t="s">
        <v>37</v>
      </c>
      <c r="E132" s="35" t="s">
        <v>1913</v>
      </c>
      <c r="F132" s="17" t="s">
        <v>1914</v>
      </c>
      <c r="G132" s="17" t="s">
        <v>1915</v>
      </c>
      <c r="H132" s="17" t="s">
        <v>1916</v>
      </c>
      <c r="I132" s="22" t="s">
        <v>94</v>
      </c>
      <c r="J132" s="17">
        <v>1</v>
      </c>
      <c r="K132" s="17"/>
      <c r="L132" s="17">
        <v>1</v>
      </c>
      <c r="M132" s="17">
        <v>1</v>
      </c>
      <c r="N132" s="33">
        <v>1</v>
      </c>
      <c r="O132" s="33"/>
      <c r="P132" s="33"/>
      <c r="Q132" s="22">
        <f t="shared" si="6"/>
        <v>0</v>
      </c>
      <c r="R132" s="74"/>
      <c r="S132" s="71"/>
    </row>
    <row r="133" spans="1:19">
      <c r="A133" s="245"/>
      <c r="B133" s="17" t="s">
        <v>42</v>
      </c>
      <c r="C133" s="23" t="s">
        <v>36</v>
      </c>
      <c r="D133" s="22" t="s">
        <v>37</v>
      </c>
      <c r="E133" s="35" t="s">
        <v>1271</v>
      </c>
      <c r="F133" s="17" t="s">
        <v>1272</v>
      </c>
      <c r="G133" s="17" t="s">
        <v>1273</v>
      </c>
      <c r="H133" s="17" t="s">
        <v>1274</v>
      </c>
      <c r="I133" s="58" t="s">
        <v>658</v>
      </c>
      <c r="J133" s="17">
        <v>1</v>
      </c>
      <c r="K133" s="17"/>
      <c r="L133" s="17">
        <v>1</v>
      </c>
      <c r="M133" s="17">
        <v>1</v>
      </c>
      <c r="N133" s="33">
        <v>0</v>
      </c>
      <c r="O133" s="33">
        <v>0</v>
      </c>
      <c r="P133" s="33">
        <v>1</v>
      </c>
      <c r="Q133" s="22">
        <f t="shared" si="6"/>
        <v>0</v>
      </c>
      <c r="R133" s="27">
        <v>40834</v>
      </c>
      <c r="S133" s="28">
        <v>41338</v>
      </c>
    </row>
    <row r="134" spans="1:19">
      <c r="A134" s="245"/>
      <c r="B134" s="17" t="s">
        <v>42</v>
      </c>
      <c r="C134" s="23" t="s">
        <v>36</v>
      </c>
      <c r="D134" s="22" t="s">
        <v>37</v>
      </c>
      <c r="E134" s="35" t="s">
        <v>1275</v>
      </c>
      <c r="F134" s="17" t="s">
        <v>1276</v>
      </c>
      <c r="G134" s="17" t="s">
        <v>1277</v>
      </c>
      <c r="H134" s="17" t="s">
        <v>1278</v>
      </c>
      <c r="I134" s="22" t="s">
        <v>94</v>
      </c>
      <c r="J134" s="17">
        <v>9</v>
      </c>
      <c r="K134" s="17"/>
      <c r="L134" s="17">
        <v>9</v>
      </c>
      <c r="M134" s="17">
        <v>9</v>
      </c>
      <c r="N134" s="33">
        <v>9</v>
      </c>
      <c r="O134" s="33"/>
      <c r="P134" s="33"/>
      <c r="Q134" s="22">
        <f t="shared" si="6"/>
        <v>0</v>
      </c>
      <c r="R134" s="74"/>
      <c r="S134" s="71"/>
    </row>
    <row r="135" spans="1:19">
      <c r="A135" s="261"/>
      <c r="B135" s="17" t="s">
        <v>42</v>
      </c>
      <c r="C135" s="23" t="s">
        <v>36</v>
      </c>
      <c r="D135" s="22" t="s">
        <v>37</v>
      </c>
      <c r="E135" s="35" t="s">
        <v>1618</v>
      </c>
      <c r="F135" s="17" t="s">
        <v>1619</v>
      </c>
      <c r="G135" s="17"/>
      <c r="H135" s="17" t="s">
        <v>1620</v>
      </c>
      <c r="I135" s="58" t="s">
        <v>1621</v>
      </c>
      <c r="J135" s="17">
        <v>8</v>
      </c>
      <c r="K135" s="17"/>
      <c r="L135" s="17">
        <v>8</v>
      </c>
      <c r="M135" s="17">
        <v>8</v>
      </c>
      <c r="N135" s="33">
        <v>0</v>
      </c>
      <c r="O135" s="33">
        <v>0</v>
      </c>
      <c r="P135" s="33">
        <v>8</v>
      </c>
      <c r="Q135" s="22">
        <f t="shared" si="6"/>
        <v>0</v>
      </c>
      <c r="R135" s="27">
        <v>42165</v>
      </c>
      <c r="S135" s="28">
        <v>42573</v>
      </c>
    </row>
    <row r="136" spans="1:19">
      <c r="A136" s="325"/>
      <c r="B136" s="17" t="s">
        <v>42</v>
      </c>
      <c r="C136" s="23" t="s">
        <v>36</v>
      </c>
      <c r="D136" s="22" t="s">
        <v>47</v>
      </c>
      <c r="E136" s="35" t="s">
        <v>1917</v>
      </c>
      <c r="F136" s="111" t="s">
        <v>1918</v>
      </c>
      <c r="G136" s="17" t="s">
        <v>1919</v>
      </c>
      <c r="H136" s="17" t="s">
        <v>1916</v>
      </c>
      <c r="I136" s="22" t="s">
        <v>94</v>
      </c>
      <c r="J136" s="17">
        <v>1</v>
      </c>
      <c r="K136" s="17"/>
      <c r="L136" s="17">
        <v>1</v>
      </c>
      <c r="M136" s="17">
        <v>1</v>
      </c>
      <c r="N136" s="33">
        <v>1</v>
      </c>
      <c r="O136" s="33"/>
      <c r="P136" s="33"/>
      <c r="Q136" s="22">
        <f t="shared" si="6"/>
        <v>0</v>
      </c>
      <c r="R136" s="74"/>
      <c r="S136" s="71"/>
    </row>
    <row r="137" spans="1:19">
      <c r="A137" s="304"/>
      <c r="B137" s="17" t="s">
        <v>42</v>
      </c>
      <c r="C137" s="23" t="s">
        <v>36</v>
      </c>
      <c r="D137" s="22" t="s">
        <v>37</v>
      </c>
      <c r="E137" s="35" t="s">
        <v>1920</v>
      </c>
      <c r="F137" s="17" t="s">
        <v>1867</v>
      </c>
      <c r="G137" s="17" t="s">
        <v>1921</v>
      </c>
      <c r="H137" s="17" t="s">
        <v>1922</v>
      </c>
      <c r="I137" s="58" t="s">
        <v>1870</v>
      </c>
      <c r="J137" s="17">
        <v>6</v>
      </c>
      <c r="K137" s="17"/>
      <c r="L137" s="17">
        <v>6</v>
      </c>
      <c r="M137" s="17">
        <v>6</v>
      </c>
      <c r="N137" s="33">
        <v>0</v>
      </c>
      <c r="O137" s="33">
        <v>6</v>
      </c>
      <c r="P137" s="33"/>
      <c r="Q137" s="22">
        <f t="shared" si="6"/>
        <v>0</v>
      </c>
      <c r="R137" s="27">
        <v>42299</v>
      </c>
      <c r="S137" s="71"/>
    </row>
    <row r="138" spans="1:19">
      <c r="A138" s="245"/>
      <c r="B138" s="17" t="s">
        <v>42</v>
      </c>
      <c r="C138" s="23" t="s">
        <v>36</v>
      </c>
      <c r="D138" s="22" t="s">
        <v>37</v>
      </c>
      <c r="E138" s="35" t="s">
        <v>1279</v>
      </c>
      <c r="F138" s="17" t="s">
        <v>1280</v>
      </c>
      <c r="G138" s="17" t="s">
        <v>1281</v>
      </c>
      <c r="H138" s="17" t="s">
        <v>455</v>
      </c>
      <c r="I138" s="58" t="s">
        <v>1282</v>
      </c>
      <c r="J138" s="17">
        <v>1</v>
      </c>
      <c r="K138" s="17"/>
      <c r="L138" s="17">
        <v>1</v>
      </c>
      <c r="M138" s="17">
        <v>1</v>
      </c>
      <c r="N138" s="33">
        <v>1</v>
      </c>
      <c r="O138" s="33"/>
      <c r="P138" s="33"/>
      <c r="Q138" s="22">
        <f t="shared" si="6"/>
        <v>0</v>
      </c>
      <c r="R138" s="27">
        <v>42220</v>
      </c>
      <c r="S138" s="71"/>
    </row>
    <row r="139" spans="1:19">
      <c r="A139" s="304"/>
      <c r="B139" s="17" t="s">
        <v>42</v>
      </c>
      <c r="C139" s="23" t="s">
        <v>36</v>
      </c>
      <c r="D139" s="22" t="s">
        <v>47</v>
      </c>
      <c r="E139" s="35" t="s">
        <v>1923</v>
      </c>
      <c r="F139" s="17" t="s">
        <v>1924</v>
      </c>
      <c r="G139" s="17" t="s">
        <v>1925</v>
      </c>
      <c r="H139" s="57" t="s">
        <v>94</v>
      </c>
      <c r="I139" s="22" t="s">
        <v>94</v>
      </c>
      <c r="J139" s="17">
        <v>1</v>
      </c>
      <c r="K139" s="17"/>
      <c r="L139" s="17">
        <v>1</v>
      </c>
      <c r="M139" s="17">
        <v>1</v>
      </c>
      <c r="N139" s="33">
        <v>1</v>
      </c>
      <c r="O139" s="33"/>
      <c r="P139" s="33"/>
      <c r="Q139" s="22">
        <f t="shared" si="6"/>
        <v>0</v>
      </c>
      <c r="R139" s="74"/>
      <c r="S139" s="71"/>
    </row>
    <row r="140" spans="1:19">
      <c r="A140" s="245"/>
      <c r="B140" s="17" t="s">
        <v>42</v>
      </c>
      <c r="C140" s="23" t="s">
        <v>36</v>
      </c>
      <c r="D140" s="22" t="s">
        <v>37</v>
      </c>
      <c r="E140" s="35" t="s">
        <v>1283</v>
      </c>
      <c r="F140" s="17" t="s">
        <v>1284</v>
      </c>
      <c r="G140" s="17" t="s">
        <v>1285</v>
      </c>
      <c r="H140" s="22" t="s">
        <v>1286</v>
      </c>
      <c r="I140" s="22" t="s">
        <v>94</v>
      </c>
      <c r="J140" s="17">
        <v>1</v>
      </c>
      <c r="K140" s="17"/>
      <c r="L140" s="17">
        <v>1</v>
      </c>
      <c r="M140" s="17">
        <v>1</v>
      </c>
      <c r="N140" s="33">
        <v>1</v>
      </c>
      <c r="O140" s="33"/>
      <c r="P140" s="33"/>
      <c r="Q140" s="22">
        <f t="shared" si="6"/>
        <v>0</v>
      </c>
      <c r="R140" s="74"/>
      <c r="S140" s="71"/>
    </row>
    <row r="141" spans="1:19">
      <c r="A141" s="245"/>
      <c r="B141" s="91" t="s">
        <v>42</v>
      </c>
      <c r="C141" s="181" t="s">
        <v>36</v>
      </c>
      <c r="D141" s="110" t="s">
        <v>37</v>
      </c>
      <c r="E141" s="35" t="s">
        <v>1287</v>
      </c>
      <c r="F141" s="17" t="s">
        <v>1288</v>
      </c>
      <c r="G141" s="17"/>
      <c r="H141" s="17" t="s">
        <v>1289</v>
      </c>
      <c r="I141" s="17" t="s">
        <v>1290</v>
      </c>
      <c r="J141" s="17">
        <v>2</v>
      </c>
      <c r="K141" s="17"/>
      <c r="L141" s="17">
        <v>2</v>
      </c>
      <c r="M141" s="17">
        <v>2</v>
      </c>
      <c r="N141" s="33">
        <v>2</v>
      </c>
      <c r="O141" s="33"/>
      <c r="P141" s="33"/>
      <c r="Q141" s="22">
        <f t="shared" si="6"/>
        <v>0</v>
      </c>
      <c r="R141" s="74" t="s">
        <v>1291</v>
      </c>
      <c r="S141" s="71"/>
    </row>
    <row r="142" spans="1:19">
      <c r="A142" s="22"/>
      <c r="B142" s="17" t="s">
        <v>42</v>
      </c>
      <c r="C142" s="23" t="s">
        <v>36</v>
      </c>
      <c r="D142" s="22" t="s">
        <v>37</v>
      </c>
      <c r="E142" s="35" t="s">
        <v>442</v>
      </c>
      <c r="F142" s="17" t="s">
        <v>443</v>
      </c>
      <c r="G142" s="111" t="s">
        <v>444</v>
      </c>
      <c r="H142" s="57" t="s">
        <v>445</v>
      </c>
      <c r="I142" s="58" t="s">
        <v>446</v>
      </c>
      <c r="J142" s="17">
        <v>1</v>
      </c>
      <c r="K142" s="17"/>
      <c r="L142" s="17">
        <v>1</v>
      </c>
      <c r="M142" s="17">
        <v>1</v>
      </c>
      <c r="N142" s="33">
        <v>1</v>
      </c>
      <c r="O142" s="33"/>
      <c r="P142" s="33"/>
      <c r="Q142" s="22">
        <f t="shared" si="6"/>
        <v>0</v>
      </c>
      <c r="R142" s="74" t="s">
        <v>447</v>
      </c>
      <c r="S142" s="71"/>
    </row>
    <row r="143" spans="1:19">
      <c r="A143" s="245"/>
      <c r="B143" s="17" t="s">
        <v>42</v>
      </c>
      <c r="C143" s="23" t="s">
        <v>36</v>
      </c>
      <c r="D143" s="22" t="s">
        <v>37</v>
      </c>
      <c r="E143" s="35" t="s">
        <v>1292</v>
      </c>
      <c r="F143" s="17" t="s">
        <v>1293</v>
      </c>
      <c r="G143" s="111"/>
      <c r="H143" s="22" t="s">
        <v>1294</v>
      </c>
      <c r="I143" s="89" t="s">
        <v>94</v>
      </c>
      <c r="J143" s="17">
        <v>1</v>
      </c>
      <c r="K143" s="17"/>
      <c r="L143" s="17">
        <v>1</v>
      </c>
      <c r="M143" s="17">
        <v>1</v>
      </c>
      <c r="N143" s="33">
        <v>1</v>
      </c>
      <c r="O143" s="33"/>
      <c r="P143" s="33"/>
      <c r="Q143" s="22">
        <f t="shared" si="6"/>
        <v>0</v>
      </c>
      <c r="R143" s="74"/>
      <c r="S143" s="71"/>
    </row>
    <row r="144" spans="1:19">
      <c r="A144" s="245"/>
      <c r="B144" s="17" t="s">
        <v>42</v>
      </c>
      <c r="C144" s="23" t="s">
        <v>36</v>
      </c>
      <c r="D144" s="22" t="s">
        <v>37</v>
      </c>
      <c r="E144" s="66" t="s">
        <v>1295</v>
      </c>
      <c r="F144" s="30" t="s">
        <v>619</v>
      </c>
      <c r="G144" s="369" t="s">
        <v>1296</v>
      </c>
      <c r="H144" s="416" t="s">
        <v>1297</v>
      </c>
      <c r="I144" s="93" t="s">
        <v>94</v>
      </c>
      <c r="J144" s="417">
        <f>22+273/3.72</f>
        <v>95.387096774193552</v>
      </c>
      <c r="K144" s="17"/>
      <c r="L144" s="17">
        <v>95</v>
      </c>
      <c r="M144" s="17">
        <v>95</v>
      </c>
      <c r="N144" s="33">
        <v>95</v>
      </c>
      <c r="O144" s="33"/>
      <c r="P144" s="33"/>
      <c r="Q144" s="22">
        <f t="shared" si="6"/>
        <v>0</v>
      </c>
      <c r="R144" s="74"/>
      <c r="S144" s="71"/>
    </row>
    <row r="145" spans="1:19">
      <c r="A145" s="245"/>
      <c r="B145" s="17" t="s">
        <v>42</v>
      </c>
      <c r="C145" s="23" t="s">
        <v>36</v>
      </c>
      <c r="D145" s="22" t="s">
        <v>37</v>
      </c>
      <c r="E145" s="35" t="s">
        <v>1298</v>
      </c>
      <c r="F145" s="17" t="s">
        <v>1299</v>
      </c>
      <c r="G145" s="17" t="s">
        <v>1300</v>
      </c>
      <c r="H145" s="147" t="s">
        <v>1301</v>
      </c>
      <c r="I145" s="93" t="s">
        <v>94</v>
      </c>
      <c r="J145" s="95">
        <v>1</v>
      </c>
      <c r="K145" s="17"/>
      <c r="L145" s="17">
        <v>1</v>
      </c>
      <c r="M145" s="17">
        <v>1</v>
      </c>
      <c r="N145" s="33">
        <v>1</v>
      </c>
      <c r="O145" s="33"/>
      <c r="P145" s="33"/>
      <c r="Q145" s="22">
        <f t="shared" si="6"/>
        <v>0</v>
      </c>
      <c r="R145" s="74"/>
      <c r="S145" s="71"/>
    </row>
    <row r="146" spans="1:19">
      <c r="A146" s="22"/>
      <c r="B146" s="17" t="s">
        <v>42</v>
      </c>
      <c r="C146" s="23" t="s">
        <v>36</v>
      </c>
      <c r="D146" s="22" t="s">
        <v>37</v>
      </c>
      <c r="E146" s="35" t="s">
        <v>448</v>
      </c>
      <c r="F146" s="17" t="s">
        <v>449</v>
      </c>
      <c r="G146" s="17" t="s">
        <v>450</v>
      </c>
      <c r="H146" s="22" t="s">
        <v>451</v>
      </c>
      <c r="I146" s="295" t="s">
        <v>452</v>
      </c>
      <c r="J146" s="17">
        <v>1</v>
      </c>
      <c r="K146" s="17"/>
      <c r="L146" s="17">
        <v>2</v>
      </c>
      <c r="M146" s="17">
        <v>1</v>
      </c>
      <c r="N146" s="33">
        <v>0</v>
      </c>
      <c r="O146" s="33">
        <v>0</v>
      </c>
      <c r="P146" s="33">
        <v>1</v>
      </c>
      <c r="Q146" s="22">
        <f t="shared" si="6"/>
        <v>0</v>
      </c>
      <c r="R146" s="27">
        <v>42334</v>
      </c>
      <c r="S146" s="28">
        <v>42412</v>
      </c>
    </row>
    <row r="147" spans="1:19">
      <c r="A147" s="22"/>
      <c r="B147" s="17" t="s">
        <v>42</v>
      </c>
      <c r="C147" s="23" t="s">
        <v>36</v>
      </c>
      <c r="D147" s="22" t="s">
        <v>37</v>
      </c>
      <c r="E147" s="35" t="s">
        <v>453</v>
      </c>
      <c r="F147" s="17" t="s">
        <v>454</v>
      </c>
      <c r="G147" s="17"/>
      <c r="H147" s="22" t="s">
        <v>455</v>
      </c>
      <c r="I147" s="184" t="s">
        <v>456</v>
      </c>
      <c r="J147" s="17">
        <v>1</v>
      </c>
      <c r="K147" s="17"/>
      <c r="L147" s="17">
        <v>1</v>
      </c>
      <c r="M147" s="17">
        <v>1</v>
      </c>
      <c r="N147" s="33">
        <v>0</v>
      </c>
      <c r="O147" s="33">
        <v>0</v>
      </c>
      <c r="P147" s="33">
        <v>1</v>
      </c>
      <c r="Q147" s="22">
        <f t="shared" si="6"/>
        <v>0</v>
      </c>
      <c r="R147" s="74"/>
      <c r="S147" s="28">
        <v>42132</v>
      </c>
    </row>
    <row r="148" spans="1:19">
      <c r="A148" s="246"/>
      <c r="B148" s="22"/>
      <c r="C148" s="41"/>
      <c r="D148" s="42"/>
      <c r="E148" s="116" t="s">
        <v>1302</v>
      </c>
      <c r="F148" s="42" t="s">
        <v>1303</v>
      </c>
      <c r="G148" s="42" t="s">
        <v>1304</v>
      </c>
      <c r="H148" s="401" t="s">
        <v>1305</v>
      </c>
      <c r="I148" s="187"/>
      <c r="J148" s="42"/>
      <c r="K148" s="42"/>
      <c r="L148" s="42"/>
      <c r="M148" s="42"/>
      <c r="N148" s="46"/>
      <c r="O148" s="46"/>
      <c r="P148" s="46"/>
      <c r="Q148" s="42"/>
      <c r="R148" s="117"/>
      <c r="S148" s="48"/>
    </row>
    <row r="149" spans="1:19">
      <c r="A149" s="22"/>
      <c r="B149" s="17" t="s">
        <v>42</v>
      </c>
      <c r="C149" s="23" t="s">
        <v>36</v>
      </c>
      <c r="D149" s="22" t="s">
        <v>37</v>
      </c>
      <c r="E149" s="169" t="s">
        <v>457</v>
      </c>
      <c r="F149" s="30" t="s">
        <v>458</v>
      </c>
      <c r="G149" s="22"/>
      <c r="H149" s="22" t="s">
        <v>459</v>
      </c>
      <c r="I149" s="58" t="s">
        <v>460</v>
      </c>
      <c r="J149" s="22">
        <v>2</v>
      </c>
      <c r="K149" s="22"/>
      <c r="L149" s="22">
        <v>2</v>
      </c>
      <c r="M149" s="22">
        <v>2</v>
      </c>
      <c r="N149" s="33">
        <v>2</v>
      </c>
      <c r="O149" s="33"/>
      <c r="P149" s="33"/>
      <c r="Q149" s="22">
        <f t="shared" ref="Q149:Q159" si="7">+M149-N149-O149-P149</f>
        <v>0</v>
      </c>
      <c r="R149" s="74" t="s">
        <v>461</v>
      </c>
      <c r="S149" s="71"/>
    </row>
    <row r="150" spans="1:19">
      <c r="A150" s="304" t="s">
        <v>1926</v>
      </c>
      <c r="B150" s="17" t="s">
        <v>96</v>
      </c>
      <c r="C150" s="23">
        <v>1</v>
      </c>
      <c r="D150" s="147" t="s">
        <v>37</v>
      </c>
      <c r="E150" s="170" t="s">
        <v>1927</v>
      </c>
      <c r="F150" s="22" t="s">
        <v>1928</v>
      </c>
      <c r="G150" s="22" t="s">
        <v>1929</v>
      </c>
      <c r="H150" s="22" t="s">
        <v>1930</v>
      </c>
      <c r="I150" s="58" t="s">
        <v>1931</v>
      </c>
      <c r="J150" s="40"/>
      <c r="K150" s="22">
        <v>143</v>
      </c>
      <c r="L150" s="22">
        <v>143</v>
      </c>
      <c r="M150" s="22">
        <v>143</v>
      </c>
      <c r="N150" s="33">
        <v>0</v>
      </c>
      <c r="O150" s="33">
        <v>143</v>
      </c>
      <c r="P150" s="33"/>
      <c r="Q150" s="22">
        <f t="shared" si="7"/>
        <v>0</v>
      </c>
      <c r="R150" s="74" t="s">
        <v>1932</v>
      </c>
      <c r="S150" s="71"/>
    </row>
    <row r="151" spans="1:19">
      <c r="A151" s="304" t="s">
        <v>1933</v>
      </c>
      <c r="B151" s="17" t="s">
        <v>96</v>
      </c>
      <c r="C151" s="23">
        <v>1</v>
      </c>
      <c r="D151" s="185" t="s">
        <v>37</v>
      </c>
      <c r="E151" s="186" t="s">
        <v>1934</v>
      </c>
      <c r="F151" s="57" t="s">
        <v>1935</v>
      </c>
      <c r="G151" s="22"/>
      <c r="H151" s="308" t="s">
        <v>1936</v>
      </c>
      <c r="I151" s="17" t="s">
        <v>1937</v>
      </c>
      <c r="J151" s="40"/>
      <c r="K151" s="22">
        <v>85</v>
      </c>
      <c r="L151" s="22">
        <v>85</v>
      </c>
      <c r="M151" s="22">
        <v>85</v>
      </c>
      <c r="N151" s="33">
        <v>85</v>
      </c>
      <c r="O151" s="33"/>
      <c r="P151" s="33"/>
      <c r="Q151" s="22">
        <f t="shared" si="7"/>
        <v>0</v>
      </c>
      <c r="R151" s="74" t="s">
        <v>1938</v>
      </c>
      <c r="S151" s="71"/>
    </row>
    <row r="152" spans="1:19">
      <c r="A152" s="22"/>
      <c r="B152" s="17" t="s">
        <v>42</v>
      </c>
      <c r="C152" s="23" t="s">
        <v>36</v>
      </c>
      <c r="D152" s="147" t="s">
        <v>37</v>
      </c>
      <c r="E152" s="170" t="s">
        <v>462</v>
      </c>
      <c r="F152" s="22" t="s">
        <v>463</v>
      </c>
      <c r="G152" s="22"/>
      <c r="H152" s="17" t="s">
        <v>464</v>
      </c>
      <c r="I152" s="40" t="s">
        <v>94</v>
      </c>
      <c r="J152" s="40">
        <v>1</v>
      </c>
      <c r="K152" s="22"/>
      <c r="L152" s="22">
        <v>1</v>
      </c>
      <c r="M152" s="22">
        <v>1</v>
      </c>
      <c r="N152" s="33">
        <v>1</v>
      </c>
      <c r="O152" s="33"/>
      <c r="P152" s="33"/>
      <c r="Q152" s="22">
        <f t="shared" si="7"/>
        <v>0</v>
      </c>
      <c r="R152" s="74"/>
      <c r="S152" s="71"/>
    </row>
    <row r="153" spans="1:19">
      <c r="A153" s="245"/>
      <c r="B153" s="17" t="s">
        <v>42</v>
      </c>
      <c r="C153" s="23" t="s">
        <v>36</v>
      </c>
      <c r="D153" s="22" t="s">
        <v>37</v>
      </c>
      <c r="E153" s="69" t="s">
        <v>1306</v>
      </c>
      <c r="F153" s="17" t="s">
        <v>1307</v>
      </c>
      <c r="G153" s="17" t="s">
        <v>1308</v>
      </c>
      <c r="H153" s="17" t="s">
        <v>1309</v>
      </c>
      <c r="I153" s="58" t="s">
        <v>1310</v>
      </c>
      <c r="J153" s="40">
        <v>5</v>
      </c>
      <c r="K153" s="22"/>
      <c r="L153" s="22">
        <v>5</v>
      </c>
      <c r="M153" s="22">
        <v>5</v>
      </c>
      <c r="N153" s="33">
        <v>5</v>
      </c>
      <c r="O153" s="33"/>
      <c r="P153" s="33"/>
      <c r="Q153" s="22">
        <f t="shared" si="7"/>
        <v>0</v>
      </c>
      <c r="R153" s="74" t="s">
        <v>1311</v>
      </c>
      <c r="S153" s="71"/>
    </row>
    <row r="154" spans="1:19">
      <c r="A154" s="245"/>
      <c r="B154" s="17" t="s">
        <v>42</v>
      </c>
      <c r="C154" s="23" t="s">
        <v>36</v>
      </c>
      <c r="D154" s="22" t="s">
        <v>47</v>
      </c>
      <c r="E154" s="35" t="s">
        <v>1312</v>
      </c>
      <c r="F154" s="17" t="s">
        <v>1313</v>
      </c>
      <c r="G154" s="17" t="s">
        <v>1314</v>
      </c>
      <c r="H154" s="17" t="s">
        <v>1315</v>
      </c>
      <c r="I154" s="173" t="s">
        <v>94</v>
      </c>
      <c r="J154" s="40">
        <v>16</v>
      </c>
      <c r="K154" s="22">
        <v>10</v>
      </c>
      <c r="L154" s="22">
        <v>26</v>
      </c>
      <c r="M154" s="22">
        <v>26</v>
      </c>
      <c r="N154" s="33">
        <v>26</v>
      </c>
      <c r="O154" s="33"/>
      <c r="P154" s="33"/>
      <c r="Q154" s="22">
        <f t="shared" si="7"/>
        <v>0</v>
      </c>
      <c r="R154" s="74" t="s">
        <v>986</v>
      </c>
      <c r="S154" s="71"/>
    </row>
    <row r="155" spans="1:19">
      <c r="A155" s="304"/>
      <c r="B155" s="17" t="s">
        <v>42</v>
      </c>
      <c r="C155" s="23" t="s">
        <v>36</v>
      </c>
      <c r="D155" s="22" t="s">
        <v>37</v>
      </c>
      <c r="E155" s="35" t="s">
        <v>1939</v>
      </c>
      <c r="F155" s="17" t="s">
        <v>1940</v>
      </c>
      <c r="G155" s="17" t="s">
        <v>1925</v>
      </c>
      <c r="H155" s="17" t="s">
        <v>1941</v>
      </c>
      <c r="I155" s="40" t="s">
        <v>94</v>
      </c>
      <c r="J155" s="40">
        <v>1</v>
      </c>
      <c r="K155" s="22"/>
      <c r="L155" s="22">
        <v>1</v>
      </c>
      <c r="M155" s="22">
        <v>1</v>
      </c>
      <c r="N155" s="33">
        <v>1</v>
      </c>
      <c r="O155" s="33"/>
      <c r="P155" s="33"/>
      <c r="Q155" s="22">
        <f t="shared" si="7"/>
        <v>0</v>
      </c>
      <c r="R155" s="74"/>
      <c r="S155" s="71"/>
    </row>
    <row r="156" spans="1:19">
      <c r="A156" s="245"/>
      <c r="B156" s="17" t="s">
        <v>1232</v>
      </c>
      <c r="C156" s="23" t="s">
        <v>36</v>
      </c>
      <c r="D156" s="22" t="s">
        <v>37</v>
      </c>
      <c r="E156" s="35" t="s">
        <v>1316</v>
      </c>
      <c r="F156" s="17" t="s">
        <v>1317</v>
      </c>
      <c r="G156" s="17" t="s">
        <v>1318</v>
      </c>
      <c r="H156" s="17" t="s">
        <v>1289</v>
      </c>
      <c r="I156" s="40"/>
      <c r="J156" s="40">
        <v>21</v>
      </c>
      <c r="K156" s="22"/>
      <c r="L156" s="22">
        <v>21</v>
      </c>
      <c r="M156" s="22">
        <v>21</v>
      </c>
      <c r="N156" s="33">
        <v>21</v>
      </c>
      <c r="O156" s="33"/>
      <c r="P156" s="33"/>
      <c r="Q156" s="22">
        <f t="shared" si="7"/>
        <v>0</v>
      </c>
      <c r="R156" s="74"/>
      <c r="S156" s="71"/>
    </row>
    <row r="157" spans="1:19">
      <c r="A157" s="245"/>
      <c r="B157" s="17" t="s">
        <v>42</v>
      </c>
      <c r="C157" s="23" t="s">
        <v>36</v>
      </c>
      <c r="D157" s="22" t="s">
        <v>352</v>
      </c>
      <c r="E157" s="69" t="s">
        <v>1319</v>
      </c>
      <c r="F157" s="22" t="s">
        <v>1320</v>
      </c>
      <c r="G157" s="22" t="s">
        <v>1321</v>
      </c>
      <c r="H157" s="22" t="s">
        <v>1322</v>
      </c>
      <c r="I157" s="40" t="s">
        <v>94</v>
      </c>
      <c r="J157" s="40">
        <v>2</v>
      </c>
      <c r="K157" s="22"/>
      <c r="L157" s="22">
        <v>2</v>
      </c>
      <c r="M157" s="22">
        <v>2</v>
      </c>
      <c r="N157" s="33">
        <v>2</v>
      </c>
      <c r="O157" s="33"/>
      <c r="P157" s="33"/>
      <c r="Q157" s="22">
        <f t="shared" si="7"/>
        <v>0</v>
      </c>
      <c r="R157" s="74"/>
      <c r="S157" s="71"/>
    </row>
    <row r="158" spans="1:19">
      <c r="A158" s="304" t="s">
        <v>1942</v>
      </c>
      <c r="B158" s="17" t="s">
        <v>96</v>
      </c>
      <c r="C158" s="23">
        <v>1</v>
      </c>
      <c r="D158" s="22" t="s">
        <v>352</v>
      </c>
      <c r="E158" s="69" t="s">
        <v>1943</v>
      </c>
      <c r="F158" s="22" t="s">
        <v>1944</v>
      </c>
      <c r="G158" s="22"/>
      <c r="H158" s="22" t="s">
        <v>1945</v>
      </c>
      <c r="I158" s="40" t="s">
        <v>94</v>
      </c>
      <c r="J158" s="22">
        <f>520*0.6</f>
        <v>312.00000000000006</v>
      </c>
      <c r="K158" s="22">
        <f>520*0.4</f>
        <v>208</v>
      </c>
      <c r="L158" s="22">
        <v>520</v>
      </c>
      <c r="M158" s="22">
        <v>520</v>
      </c>
      <c r="N158" s="33">
        <v>520</v>
      </c>
      <c r="O158" s="33"/>
      <c r="P158" s="33"/>
      <c r="Q158" s="22">
        <f t="shared" si="7"/>
        <v>0</v>
      </c>
      <c r="R158" s="74"/>
      <c r="S158" s="71"/>
    </row>
    <row r="159" spans="1:19">
      <c r="A159" s="22"/>
      <c r="B159" s="17" t="s">
        <v>42</v>
      </c>
      <c r="C159" s="23" t="s">
        <v>36</v>
      </c>
      <c r="D159" s="22" t="s">
        <v>37</v>
      </c>
      <c r="E159" s="35" t="s">
        <v>465</v>
      </c>
      <c r="F159" s="298" t="s">
        <v>466</v>
      </c>
      <c r="G159" s="31" t="s">
        <v>467</v>
      </c>
      <c r="H159" s="22" t="s">
        <v>468</v>
      </c>
      <c r="I159" s="17" t="s">
        <v>469</v>
      </c>
      <c r="J159" s="22">
        <v>3</v>
      </c>
      <c r="K159" s="22"/>
      <c r="L159" s="22">
        <v>4</v>
      </c>
      <c r="M159" s="22">
        <v>3</v>
      </c>
      <c r="N159" s="33">
        <v>0</v>
      </c>
      <c r="O159" s="33">
        <v>0</v>
      </c>
      <c r="P159" s="33">
        <v>3</v>
      </c>
      <c r="Q159" s="22">
        <f t="shared" si="7"/>
        <v>0</v>
      </c>
      <c r="R159" s="27">
        <v>42121</v>
      </c>
      <c r="S159" s="28">
        <v>42356</v>
      </c>
    </row>
    <row r="160" spans="1:19">
      <c r="A160" s="245"/>
      <c r="B160" s="22" t="s">
        <v>1232</v>
      </c>
      <c r="C160" s="41"/>
      <c r="D160" s="42"/>
      <c r="E160" s="116" t="s">
        <v>1323</v>
      </c>
      <c r="F160" s="248" t="s">
        <v>1324</v>
      </c>
      <c r="G160" s="42" t="s">
        <v>1325</v>
      </c>
      <c r="H160" s="42"/>
      <c r="I160" s="42"/>
      <c r="J160" s="42"/>
      <c r="K160" s="42"/>
      <c r="L160" s="42"/>
      <c r="M160" s="42"/>
      <c r="N160" s="46"/>
      <c r="O160" s="46"/>
      <c r="P160" s="46"/>
      <c r="Q160" s="42"/>
      <c r="R160" s="47"/>
      <c r="S160" s="48"/>
    </row>
    <row r="161" spans="1:19">
      <c r="A161" s="245"/>
      <c r="B161" s="17" t="s">
        <v>42</v>
      </c>
      <c r="C161" s="23" t="s">
        <v>36</v>
      </c>
      <c r="D161" s="22" t="s">
        <v>37</v>
      </c>
      <c r="E161" s="35" t="s">
        <v>1326</v>
      </c>
      <c r="F161" s="17" t="s">
        <v>1327</v>
      </c>
      <c r="G161" s="17" t="s">
        <v>1328</v>
      </c>
      <c r="H161" s="22" t="s">
        <v>1329</v>
      </c>
      <c r="I161" s="40" t="s">
        <v>94</v>
      </c>
      <c r="J161" s="22">
        <v>9</v>
      </c>
      <c r="K161" s="22"/>
      <c r="L161" s="22">
        <v>9</v>
      </c>
      <c r="M161" s="22">
        <v>9</v>
      </c>
      <c r="N161" s="33">
        <v>9</v>
      </c>
      <c r="O161" s="33"/>
      <c r="P161" s="33"/>
      <c r="Q161" s="22">
        <f>+M161-N161-O161-P161</f>
        <v>0</v>
      </c>
      <c r="R161" s="74"/>
      <c r="S161" s="71"/>
    </row>
    <row r="162" spans="1:19">
      <c r="A162" s="245"/>
      <c r="B162" s="17" t="s">
        <v>42</v>
      </c>
      <c r="C162" s="23" t="s">
        <v>36</v>
      </c>
      <c r="D162" s="22" t="s">
        <v>37</v>
      </c>
      <c r="E162" s="35" t="s">
        <v>1330</v>
      </c>
      <c r="F162" s="17" t="s">
        <v>1331</v>
      </c>
      <c r="G162" s="17" t="s">
        <v>1332</v>
      </c>
      <c r="H162" s="22" t="s">
        <v>1333</v>
      </c>
      <c r="I162" s="58" t="s">
        <v>1334</v>
      </c>
      <c r="J162" s="22">
        <v>1</v>
      </c>
      <c r="K162" s="22"/>
      <c r="L162" s="22">
        <v>2</v>
      </c>
      <c r="M162" s="22">
        <v>1</v>
      </c>
      <c r="N162" s="33">
        <v>1</v>
      </c>
      <c r="O162" s="33"/>
      <c r="P162" s="33"/>
      <c r="Q162" s="22">
        <f>+M162-N162-O162-P162</f>
        <v>0</v>
      </c>
      <c r="R162" s="74" t="s">
        <v>1335</v>
      </c>
      <c r="S162" s="71"/>
    </row>
    <row r="163" spans="1:19">
      <c r="A163" s="245"/>
      <c r="B163" s="17" t="s">
        <v>42</v>
      </c>
      <c r="C163" s="23" t="s">
        <v>36</v>
      </c>
      <c r="D163" s="22" t="s">
        <v>37</v>
      </c>
      <c r="E163" s="35" t="s">
        <v>1336</v>
      </c>
      <c r="F163" s="17" t="s">
        <v>1337</v>
      </c>
      <c r="G163" s="17" t="s">
        <v>1338</v>
      </c>
      <c r="H163" s="22" t="s">
        <v>1339</v>
      </c>
      <c r="I163" s="40" t="s">
        <v>94</v>
      </c>
      <c r="J163" s="22">
        <v>1</v>
      </c>
      <c r="K163" s="22"/>
      <c r="L163" s="22">
        <v>2</v>
      </c>
      <c r="M163" s="22">
        <v>1</v>
      </c>
      <c r="N163" s="33">
        <v>1</v>
      </c>
      <c r="O163" s="33"/>
      <c r="P163" s="33"/>
      <c r="Q163" s="22">
        <f>+M163-N163-O163-P163</f>
        <v>0</v>
      </c>
      <c r="R163" s="74"/>
      <c r="S163" s="71"/>
    </row>
    <row r="164" spans="1:19">
      <c r="A164" s="245"/>
      <c r="B164" s="22" t="s">
        <v>1232</v>
      </c>
      <c r="C164" s="41"/>
      <c r="D164" s="42"/>
      <c r="E164" s="116" t="s">
        <v>1340</v>
      </c>
      <c r="F164" s="42" t="s">
        <v>1341</v>
      </c>
      <c r="G164" s="42" t="s">
        <v>1342</v>
      </c>
      <c r="H164" s="42"/>
      <c r="I164" s="187"/>
      <c r="J164" s="42"/>
      <c r="K164" s="42"/>
      <c r="L164" s="42"/>
      <c r="M164" s="42"/>
      <c r="N164" s="46"/>
      <c r="O164" s="46"/>
      <c r="P164" s="46"/>
      <c r="Q164" s="42"/>
      <c r="R164" s="117"/>
      <c r="S164" s="118"/>
    </row>
    <row r="165" spans="1:19">
      <c r="A165" s="245"/>
      <c r="B165" s="17" t="s">
        <v>42</v>
      </c>
      <c r="C165" s="23" t="s">
        <v>36</v>
      </c>
      <c r="D165" s="22" t="s">
        <v>47</v>
      </c>
      <c r="E165" s="69" t="s">
        <v>1343</v>
      </c>
      <c r="F165" s="22" t="s">
        <v>1344</v>
      </c>
      <c r="G165" s="17" t="s">
        <v>1345</v>
      </c>
      <c r="H165" s="22" t="s">
        <v>1346</v>
      </c>
      <c r="I165" s="40" t="s">
        <v>94</v>
      </c>
      <c r="J165" s="22">
        <v>1</v>
      </c>
      <c r="K165" s="22"/>
      <c r="L165" s="22">
        <v>1</v>
      </c>
      <c r="M165" s="22">
        <v>1</v>
      </c>
      <c r="N165" s="33">
        <v>1</v>
      </c>
      <c r="O165" s="33"/>
      <c r="P165" s="33"/>
      <c r="Q165" s="22">
        <f t="shared" ref="Q165:Q173" si="8">+M165-N165-O165-P165</f>
        <v>0</v>
      </c>
      <c r="R165" s="74"/>
      <c r="S165" s="71"/>
    </row>
    <row r="166" spans="1:19">
      <c r="A166" s="22"/>
      <c r="B166" s="17" t="s">
        <v>42</v>
      </c>
      <c r="C166" s="23" t="s">
        <v>36</v>
      </c>
      <c r="D166" s="22" t="s">
        <v>37</v>
      </c>
      <c r="E166" s="69" t="s">
        <v>470</v>
      </c>
      <c r="F166" s="17" t="s">
        <v>471</v>
      </c>
      <c r="G166" s="17" t="s">
        <v>472</v>
      </c>
      <c r="H166" s="22" t="s">
        <v>473</v>
      </c>
      <c r="I166" s="58" t="s">
        <v>474</v>
      </c>
      <c r="J166" s="22">
        <v>4</v>
      </c>
      <c r="K166" s="22"/>
      <c r="L166" s="22">
        <v>4</v>
      </c>
      <c r="M166" s="22">
        <v>4</v>
      </c>
      <c r="N166" s="33">
        <v>4</v>
      </c>
      <c r="O166" s="33"/>
      <c r="P166" s="33"/>
      <c r="Q166" s="22">
        <f t="shared" si="8"/>
        <v>0</v>
      </c>
      <c r="R166" s="74" t="s">
        <v>475</v>
      </c>
      <c r="S166" s="71"/>
    </row>
    <row r="167" spans="1:19">
      <c r="A167" s="245"/>
      <c r="B167" s="17" t="s">
        <v>42</v>
      </c>
      <c r="C167" s="23" t="s">
        <v>36</v>
      </c>
      <c r="D167" s="22" t="s">
        <v>37</v>
      </c>
      <c r="E167" s="69" t="s">
        <v>1347</v>
      </c>
      <c r="F167" s="250" t="s">
        <v>1348</v>
      </c>
      <c r="G167" s="17" t="s">
        <v>1349</v>
      </c>
      <c r="H167" s="22" t="s">
        <v>1350</v>
      </c>
      <c r="I167" s="40" t="s">
        <v>94</v>
      </c>
      <c r="J167" s="22">
        <v>2</v>
      </c>
      <c r="K167" s="22"/>
      <c r="L167" s="22">
        <v>2</v>
      </c>
      <c r="M167" s="22">
        <v>1</v>
      </c>
      <c r="N167" s="33">
        <v>1</v>
      </c>
      <c r="O167" s="33"/>
      <c r="P167" s="33"/>
      <c r="Q167" s="22">
        <f t="shared" si="8"/>
        <v>0</v>
      </c>
      <c r="R167" s="74"/>
      <c r="S167" s="71"/>
    </row>
    <row r="168" spans="1:19">
      <c r="A168" s="245"/>
      <c r="B168" s="17" t="s">
        <v>42</v>
      </c>
      <c r="C168" s="23" t="s">
        <v>36</v>
      </c>
      <c r="D168" s="22" t="s">
        <v>352</v>
      </c>
      <c r="E168" s="69" t="s">
        <v>1351</v>
      </c>
      <c r="F168" s="17" t="s">
        <v>1352</v>
      </c>
      <c r="G168" s="17" t="s">
        <v>1353</v>
      </c>
      <c r="H168" s="22" t="s">
        <v>1354</v>
      </c>
      <c r="I168" s="40" t="s">
        <v>94</v>
      </c>
      <c r="J168" s="22">
        <v>2</v>
      </c>
      <c r="K168" s="22"/>
      <c r="L168" s="22">
        <v>2</v>
      </c>
      <c r="M168" s="22">
        <v>2</v>
      </c>
      <c r="N168" s="33">
        <v>2</v>
      </c>
      <c r="O168" s="33"/>
      <c r="P168" s="33"/>
      <c r="Q168" s="22">
        <f t="shared" si="8"/>
        <v>0</v>
      </c>
      <c r="R168" s="74"/>
      <c r="S168" s="71"/>
    </row>
    <row r="169" spans="1:19">
      <c r="A169" s="245"/>
      <c r="B169" s="17" t="s">
        <v>42</v>
      </c>
      <c r="C169" s="23" t="s">
        <v>36</v>
      </c>
      <c r="D169" s="22" t="s">
        <v>37</v>
      </c>
      <c r="E169" s="69" t="s">
        <v>1355</v>
      </c>
      <c r="F169" s="17" t="s">
        <v>1356</v>
      </c>
      <c r="G169" s="17" t="s">
        <v>1357</v>
      </c>
      <c r="H169" s="22" t="s">
        <v>1289</v>
      </c>
      <c r="I169" s="40" t="s">
        <v>94</v>
      </c>
      <c r="J169" s="22">
        <v>1</v>
      </c>
      <c r="K169" s="22"/>
      <c r="L169" s="22">
        <v>2</v>
      </c>
      <c r="M169" s="22">
        <v>1</v>
      </c>
      <c r="N169" s="33">
        <v>1</v>
      </c>
      <c r="O169" s="33"/>
      <c r="P169" s="33"/>
      <c r="Q169" s="22">
        <f t="shared" si="8"/>
        <v>0</v>
      </c>
      <c r="R169" s="74"/>
      <c r="S169" s="71"/>
    </row>
    <row r="170" spans="1:19">
      <c r="A170" s="245"/>
      <c r="B170" s="22" t="s">
        <v>1232</v>
      </c>
      <c r="C170" s="23" t="s">
        <v>36</v>
      </c>
      <c r="D170" s="22" t="s">
        <v>37</v>
      </c>
      <c r="E170" s="69" t="s">
        <v>1358</v>
      </c>
      <c r="F170" s="17" t="s">
        <v>1359</v>
      </c>
      <c r="G170" s="17" t="s">
        <v>1360</v>
      </c>
      <c r="H170" s="22" t="s">
        <v>1361</v>
      </c>
      <c r="I170" s="58" t="s">
        <v>1362</v>
      </c>
      <c r="J170" s="22">
        <v>8</v>
      </c>
      <c r="K170" s="22"/>
      <c r="L170" s="22">
        <v>8</v>
      </c>
      <c r="M170" s="22">
        <v>8</v>
      </c>
      <c r="N170" s="33">
        <v>8</v>
      </c>
      <c r="O170" s="33"/>
      <c r="P170" s="33"/>
      <c r="Q170" s="22">
        <f t="shared" si="8"/>
        <v>0</v>
      </c>
      <c r="R170" s="74" t="s">
        <v>1363</v>
      </c>
      <c r="S170" s="71"/>
    </row>
    <row r="171" spans="1:19">
      <c r="A171" s="245"/>
      <c r="B171" s="17" t="s">
        <v>1232</v>
      </c>
      <c r="C171" s="23" t="s">
        <v>36</v>
      </c>
      <c r="D171" s="22" t="s">
        <v>37</v>
      </c>
      <c r="E171" s="69" t="s">
        <v>1364</v>
      </c>
      <c r="F171" s="17" t="s">
        <v>1365</v>
      </c>
      <c r="G171" s="31" t="s">
        <v>1366</v>
      </c>
      <c r="H171" s="22" t="s">
        <v>1367</v>
      </c>
      <c r="I171" s="40" t="s">
        <v>94</v>
      </c>
      <c r="J171" s="22">
        <v>2</v>
      </c>
      <c r="K171" s="22"/>
      <c r="L171" s="22">
        <v>2</v>
      </c>
      <c r="M171" s="22">
        <v>1</v>
      </c>
      <c r="N171" s="33">
        <v>1</v>
      </c>
      <c r="O171" s="33"/>
      <c r="P171" s="33"/>
      <c r="Q171" s="22">
        <f t="shared" si="8"/>
        <v>0</v>
      </c>
      <c r="R171" s="74"/>
      <c r="S171" s="71"/>
    </row>
    <row r="172" spans="1:19">
      <c r="A172" s="245"/>
      <c r="B172" s="17" t="s">
        <v>1232</v>
      </c>
      <c r="C172" s="23" t="s">
        <v>36</v>
      </c>
      <c r="D172" s="22" t="s">
        <v>37</v>
      </c>
      <c r="E172" s="69" t="s">
        <v>1368</v>
      </c>
      <c r="F172" s="17" t="s">
        <v>1369</v>
      </c>
      <c r="G172" s="17" t="s">
        <v>1370</v>
      </c>
      <c r="H172" s="22" t="s">
        <v>1371</v>
      </c>
      <c r="I172" s="40" t="s">
        <v>94</v>
      </c>
      <c r="J172" s="22">
        <v>2</v>
      </c>
      <c r="K172" s="22"/>
      <c r="L172" s="22">
        <v>2</v>
      </c>
      <c r="M172" s="22">
        <v>1</v>
      </c>
      <c r="N172" s="33">
        <v>1</v>
      </c>
      <c r="O172" s="33"/>
      <c r="P172" s="33"/>
      <c r="Q172" s="22">
        <f t="shared" si="8"/>
        <v>0</v>
      </c>
      <c r="R172" s="74"/>
      <c r="S172" s="71"/>
    </row>
    <row r="173" spans="1:19">
      <c r="A173" s="245"/>
      <c r="B173" s="17" t="s">
        <v>42</v>
      </c>
      <c r="C173" s="255" t="s">
        <v>36</v>
      </c>
      <c r="D173" s="22" t="s">
        <v>37</v>
      </c>
      <c r="E173" s="69" t="s">
        <v>1372</v>
      </c>
      <c r="F173" s="17" t="s">
        <v>1373</v>
      </c>
      <c r="G173" s="17" t="s">
        <v>1374</v>
      </c>
      <c r="H173" s="22" t="s">
        <v>1367</v>
      </c>
      <c r="I173" s="173" t="s">
        <v>94</v>
      </c>
      <c r="J173" s="22">
        <v>8</v>
      </c>
      <c r="K173" s="22"/>
      <c r="L173" s="22">
        <v>8</v>
      </c>
      <c r="M173" s="22">
        <v>8</v>
      </c>
      <c r="N173" s="33">
        <v>8</v>
      </c>
      <c r="O173" s="33"/>
      <c r="P173" s="33"/>
      <c r="Q173" s="22">
        <f t="shared" si="8"/>
        <v>0</v>
      </c>
      <c r="R173" s="74"/>
      <c r="S173" s="71"/>
    </row>
    <row r="174" spans="1:19">
      <c r="A174" s="245"/>
      <c r="B174" s="22" t="s">
        <v>1232</v>
      </c>
      <c r="C174" s="41"/>
      <c r="D174" s="42"/>
      <c r="E174" s="172" t="s">
        <v>1375</v>
      </c>
      <c r="F174" s="42" t="s">
        <v>1376</v>
      </c>
      <c r="G174" s="42" t="s">
        <v>1342</v>
      </c>
      <c r="H174" s="42"/>
      <c r="I174" s="187"/>
      <c r="J174" s="22"/>
      <c r="K174" s="22"/>
      <c r="L174" s="22"/>
      <c r="M174" s="22"/>
      <c r="N174" s="33"/>
      <c r="O174" s="33"/>
      <c r="P174" s="33"/>
      <c r="Q174" s="22"/>
      <c r="R174" s="74"/>
      <c r="S174" s="71"/>
    </row>
    <row r="175" spans="1:19">
      <c r="A175" s="22"/>
      <c r="B175" s="17" t="s">
        <v>42</v>
      </c>
      <c r="C175" s="23" t="s">
        <v>36</v>
      </c>
      <c r="D175" s="22" t="s">
        <v>37</v>
      </c>
      <c r="E175" s="69" t="s">
        <v>476</v>
      </c>
      <c r="F175" s="17" t="s">
        <v>477</v>
      </c>
      <c r="G175" s="17" t="s">
        <v>478</v>
      </c>
      <c r="H175" s="22" t="s">
        <v>479</v>
      </c>
      <c r="I175" s="40" t="s">
        <v>94</v>
      </c>
      <c r="J175" s="22">
        <v>8</v>
      </c>
      <c r="K175" s="22"/>
      <c r="L175" s="22">
        <v>8</v>
      </c>
      <c r="M175" s="22">
        <v>8</v>
      </c>
      <c r="N175" s="33">
        <v>8</v>
      </c>
      <c r="O175" s="33"/>
      <c r="P175" s="33"/>
      <c r="Q175" s="22">
        <f>+M175-N175-O175-P175</f>
        <v>0</v>
      </c>
      <c r="R175" s="74"/>
      <c r="S175" s="71"/>
    </row>
    <row r="176" spans="1:19">
      <c r="A176" s="245"/>
      <c r="B176" s="17" t="s">
        <v>1232</v>
      </c>
      <c r="C176" s="23" t="s">
        <v>36</v>
      </c>
      <c r="D176" s="22" t="s">
        <v>37</v>
      </c>
      <c r="E176" s="69" t="s">
        <v>1377</v>
      </c>
      <c r="F176" s="17" t="s">
        <v>1378</v>
      </c>
      <c r="G176" s="17" t="s">
        <v>1379</v>
      </c>
      <c r="H176" s="22" t="s">
        <v>1380</v>
      </c>
      <c r="I176" s="40" t="s">
        <v>94</v>
      </c>
      <c r="J176" s="22">
        <v>1</v>
      </c>
      <c r="K176" s="22"/>
      <c r="L176" s="22">
        <v>1</v>
      </c>
      <c r="M176" s="22">
        <v>1</v>
      </c>
      <c r="N176" s="33">
        <v>1</v>
      </c>
      <c r="O176" s="33"/>
      <c r="P176" s="33"/>
      <c r="Q176" s="22">
        <f>+M176-N176-O176-P176</f>
        <v>0</v>
      </c>
      <c r="R176" s="74"/>
      <c r="S176" s="71"/>
    </row>
    <row r="177" spans="1:19">
      <c r="A177" s="245"/>
      <c r="B177" s="17" t="s">
        <v>42</v>
      </c>
      <c r="C177" s="23" t="s">
        <v>36</v>
      </c>
      <c r="D177" s="22" t="s">
        <v>37</v>
      </c>
      <c r="E177" s="69" t="s">
        <v>1381</v>
      </c>
      <c r="F177" s="17" t="s">
        <v>1382</v>
      </c>
      <c r="G177" s="17" t="s">
        <v>1383</v>
      </c>
      <c r="H177" s="22" t="s">
        <v>1384</v>
      </c>
      <c r="I177" s="40" t="s">
        <v>94</v>
      </c>
      <c r="J177" s="22">
        <v>1</v>
      </c>
      <c r="K177" s="22"/>
      <c r="L177" s="22">
        <v>1</v>
      </c>
      <c r="M177" s="22">
        <v>1</v>
      </c>
      <c r="N177" s="33">
        <v>1</v>
      </c>
      <c r="O177" s="33">
        <v>0</v>
      </c>
      <c r="P177" s="33">
        <v>0</v>
      </c>
      <c r="Q177" s="22">
        <f>+M177-N177-O177-P177</f>
        <v>0</v>
      </c>
      <c r="R177" s="74"/>
      <c r="S177" s="71"/>
    </row>
    <row r="178" spans="1:19">
      <c r="A178" s="245"/>
      <c r="B178" s="17" t="s">
        <v>42</v>
      </c>
      <c r="C178" s="23" t="s">
        <v>36</v>
      </c>
      <c r="D178" s="22" t="s">
        <v>47</v>
      </c>
      <c r="E178" s="69" t="s">
        <v>1385</v>
      </c>
      <c r="F178" s="17" t="s">
        <v>1386</v>
      </c>
      <c r="G178" s="17" t="s">
        <v>1387</v>
      </c>
      <c r="H178" s="22" t="s">
        <v>1388</v>
      </c>
      <c r="I178" s="40" t="s">
        <v>94</v>
      </c>
      <c r="J178" s="22">
        <v>8</v>
      </c>
      <c r="K178" s="22"/>
      <c r="L178" s="22">
        <v>8</v>
      </c>
      <c r="M178" s="22">
        <v>8</v>
      </c>
      <c r="N178" s="33">
        <v>8</v>
      </c>
      <c r="O178" s="33"/>
      <c r="P178" s="33"/>
      <c r="Q178" s="22">
        <f>+M178-N178-O178-P178</f>
        <v>0</v>
      </c>
      <c r="R178" s="74"/>
      <c r="S178" s="71"/>
    </row>
    <row r="179" spans="1:19">
      <c r="A179" s="245"/>
      <c r="B179" s="17" t="s">
        <v>42</v>
      </c>
      <c r="C179" s="23" t="s">
        <v>36</v>
      </c>
      <c r="D179" s="22" t="s">
        <v>37</v>
      </c>
      <c r="E179" s="69" t="s">
        <v>1389</v>
      </c>
      <c r="F179" s="17" t="s">
        <v>1390</v>
      </c>
      <c r="G179" s="17" t="s">
        <v>1391</v>
      </c>
      <c r="H179" s="22" t="s">
        <v>1388</v>
      </c>
      <c r="I179" s="40" t="s">
        <v>1392</v>
      </c>
      <c r="J179" s="22">
        <v>6</v>
      </c>
      <c r="K179" s="22"/>
      <c r="L179" s="22">
        <v>6</v>
      </c>
      <c r="M179" s="22">
        <v>6</v>
      </c>
      <c r="N179" s="33">
        <v>0</v>
      </c>
      <c r="O179" s="33">
        <v>6</v>
      </c>
      <c r="P179" s="33"/>
      <c r="Q179" s="22">
        <f>+M179-N179-O179-P179</f>
        <v>0</v>
      </c>
      <c r="R179" s="27">
        <v>42565</v>
      </c>
      <c r="S179" s="71"/>
    </row>
    <row r="180" spans="1:19">
      <c r="A180" s="245"/>
      <c r="B180" s="17" t="s">
        <v>1232</v>
      </c>
      <c r="C180" s="23" t="s">
        <v>36</v>
      </c>
      <c r="D180" s="22" t="s">
        <v>37</v>
      </c>
      <c r="E180" s="69" t="s">
        <v>1393</v>
      </c>
      <c r="F180" s="17" t="s">
        <v>1394</v>
      </c>
      <c r="G180" s="17" t="s">
        <v>1395</v>
      </c>
      <c r="H180" s="22" t="s">
        <v>1396</v>
      </c>
      <c r="I180" s="58" t="s">
        <v>1397</v>
      </c>
      <c r="J180" s="22">
        <v>1</v>
      </c>
      <c r="K180" s="22"/>
      <c r="L180" s="22">
        <v>1</v>
      </c>
      <c r="M180" s="22">
        <v>1</v>
      </c>
      <c r="N180" s="33">
        <v>0</v>
      </c>
      <c r="O180" s="33">
        <v>1</v>
      </c>
      <c r="P180" s="33"/>
      <c r="Q180" s="22"/>
      <c r="R180" s="27">
        <v>42478</v>
      </c>
      <c r="S180" s="71"/>
    </row>
    <row r="181" spans="1:19">
      <c r="A181" s="245"/>
      <c r="B181" s="17" t="s">
        <v>42</v>
      </c>
      <c r="C181" s="23" t="s">
        <v>36</v>
      </c>
      <c r="D181" s="22" t="s">
        <v>37</v>
      </c>
      <c r="E181" s="69" t="s">
        <v>1398</v>
      </c>
      <c r="F181" s="17" t="s">
        <v>1399</v>
      </c>
      <c r="G181" s="17" t="s">
        <v>1400</v>
      </c>
      <c r="H181" s="22" t="s">
        <v>1401</v>
      </c>
      <c r="I181" s="40" t="s">
        <v>94</v>
      </c>
      <c r="J181" s="22">
        <v>2</v>
      </c>
      <c r="K181" s="22"/>
      <c r="L181" s="22">
        <v>3</v>
      </c>
      <c r="M181" s="22">
        <v>2</v>
      </c>
      <c r="N181" s="33">
        <v>2</v>
      </c>
      <c r="O181" s="33"/>
      <c r="P181" s="33"/>
      <c r="Q181" s="22">
        <f>+M181-N181-O181-P181</f>
        <v>0</v>
      </c>
      <c r="R181" s="74"/>
      <c r="S181" s="71"/>
    </row>
    <row r="182" spans="1:19">
      <c r="A182" s="245"/>
      <c r="B182" s="17" t="s">
        <v>1232</v>
      </c>
      <c r="C182" s="23" t="s">
        <v>36</v>
      </c>
      <c r="D182" s="22" t="s">
        <v>37</v>
      </c>
      <c r="E182" s="69" t="s">
        <v>1402</v>
      </c>
      <c r="F182" s="17" t="s">
        <v>1403</v>
      </c>
      <c r="G182" s="17" t="s">
        <v>1404</v>
      </c>
      <c r="H182" s="22" t="s">
        <v>1405</v>
      </c>
      <c r="I182" s="58" t="s">
        <v>1406</v>
      </c>
      <c r="J182" s="22">
        <v>4</v>
      </c>
      <c r="K182" s="22"/>
      <c r="L182" s="22">
        <v>4</v>
      </c>
      <c r="M182" s="22">
        <v>4</v>
      </c>
      <c r="N182" s="33">
        <v>4</v>
      </c>
      <c r="O182" s="33"/>
      <c r="P182" s="33"/>
      <c r="Q182" s="22">
        <f>+M182-N182-O182-P182</f>
        <v>0</v>
      </c>
      <c r="R182" s="74" t="s">
        <v>1407</v>
      </c>
      <c r="S182" s="71"/>
    </row>
    <row r="183" spans="1:19">
      <c r="A183" s="245"/>
      <c r="B183" s="22" t="s">
        <v>1232</v>
      </c>
      <c r="C183" s="41"/>
      <c r="D183" s="42"/>
      <c r="E183" s="172" t="s">
        <v>1408</v>
      </c>
      <c r="F183" s="42" t="s">
        <v>1409</v>
      </c>
      <c r="G183" s="42" t="s">
        <v>1342</v>
      </c>
      <c r="H183" s="42"/>
      <c r="I183" s="187"/>
      <c r="J183" s="42"/>
      <c r="K183" s="42"/>
      <c r="L183" s="42"/>
      <c r="M183" s="42"/>
      <c r="N183" s="46"/>
      <c r="O183" s="46"/>
      <c r="P183" s="46"/>
      <c r="Q183" s="42"/>
      <c r="R183" s="117"/>
      <c r="S183" s="118"/>
    </row>
    <row r="184" spans="1:19">
      <c r="A184" s="245"/>
      <c r="B184" s="17" t="s">
        <v>42</v>
      </c>
      <c r="C184" s="23" t="s">
        <v>36</v>
      </c>
      <c r="D184" s="22" t="s">
        <v>37</v>
      </c>
      <c r="E184" s="69" t="s">
        <v>1410</v>
      </c>
      <c r="F184" s="17" t="s">
        <v>1411</v>
      </c>
      <c r="G184" s="17" t="s">
        <v>1412</v>
      </c>
      <c r="H184" s="22" t="s">
        <v>1371</v>
      </c>
      <c r="I184" s="58" t="s">
        <v>1413</v>
      </c>
      <c r="J184" s="22">
        <v>9</v>
      </c>
      <c r="K184" s="22"/>
      <c r="L184" s="22">
        <v>9</v>
      </c>
      <c r="M184" s="22">
        <v>9</v>
      </c>
      <c r="N184" s="33">
        <v>9</v>
      </c>
      <c r="O184" s="33"/>
      <c r="P184" s="33"/>
      <c r="Q184" s="22">
        <f t="shared" ref="Q184:Q191" si="9">+M184-N184-O184-P184</f>
        <v>0</v>
      </c>
      <c r="R184" s="74" t="s">
        <v>1414</v>
      </c>
      <c r="S184" s="71"/>
    </row>
    <row r="185" spans="1:19">
      <c r="A185" s="245"/>
      <c r="B185" s="17" t="s">
        <v>1232</v>
      </c>
      <c r="C185" s="23" t="s">
        <v>36</v>
      </c>
      <c r="D185" s="22" t="s">
        <v>37</v>
      </c>
      <c r="E185" s="69" t="s">
        <v>1415</v>
      </c>
      <c r="F185" s="17" t="s">
        <v>1416</v>
      </c>
      <c r="G185" s="17" t="s">
        <v>1417</v>
      </c>
      <c r="H185" s="418" t="s">
        <v>1418</v>
      </c>
      <c r="I185" s="58" t="s">
        <v>1419</v>
      </c>
      <c r="J185" s="22">
        <v>48</v>
      </c>
      <c r="K185" s="22"/>
      <c r="L185" s="22">
        <v>48</v>
      </c>
      <c r="M185" s="22">
        <v>48</v>
      </c>
      <c r="N185" s="33">
        <v>48</v>
      </c>
      <c r="O185" s="33"/>
      <c r="P185" s="33"/>
      <c r="Q185" s="22">
        <f t="shared" si="9"/>
        <v>0</v>
      </c>
      <c r="R185" s="74" t="s">
        <v>1420</v>
      </c>
      <c r="S185" s="71"/>
    </row>
    <row r="186" spans="1:19">
      <c r="A186" s="245"/>
      <c r="B186" s="17" t="s">
        <v>42</v>
      </c>
      <c r="C186" s="23" t="s">
        <v>36</v>
      </c>
      <c r="D186" s="22" t="s">
        <v>352</v>
      </c>
      <c r="E186" s="69" t="s">
        <v>1421</v>
      </c>
      <c r="F186" s="17" t="s">
        <v>1422</v>
      </c>
      <c r="G186" s="22" t="s">
        <v>1423</v>
      </c>
      <c r="H186" s="22" t="s">
        <v>1424</v>
      </c>
      <c r="I186" s="58" t="s">
        <v>1425</v>
      </c>
      <c r="J186" s="22">
        <v>2</v>
      </c>
      <c r="K186" s="22"/>
      <c r="L186" s="22">
        <v>2</v>
      </c>
      <c r="M186" s="22">
        <v>2</v>
      </c>
      <c r="N186" s="33">
        <v>2</v>
      </c>
      <c r="O186" s="33"/>
      <c r="P186" s="33"/>
      <c r="Q186" s="22">
        <f t="shared" si="9"/>
        <v>0</v>
      </c>
      <c r="R186" s="74"/>
      <c r="S186" s="71"/>
    </row>
    <row r="187" spans="1:19">
      <c r="A187" s="245"/>
      <c r="B187" s="17" t="s">
        <v>42</v>
      </c>
      <c r="C187" s="23" t="s">
        <v>36</v>
      </c>
      <c r="D187" s="22" t="s">
        <v>37</v>
      </c>
      <c r="E187" s="69" t="s">
        <v>1426</v>
      </c>
      <c r="F187" s="17" t="s">
        <v>1427</v>
      </c>
      <c r="G187" s="17" t="s">
        <v>1428</v>
      </c>
      <c r="H187" s="22" t="s">
        <v>1429</v>
      </c>
      <c r="I187" s="63" t="s">
        <v>1430</v>
      </c>
      <c r="J187" s="22">
        <v>5</v>
      </c>
      <c r="K187" s="22"/>
      <c r="L187" s="22">
        <v>5</v>
      </c>
      <c r="M187" s="22">
        <v>5</v>
      </c>
      <c r="N187" s="33">
        <v>5</v>
      </c>
      <c r="O187" s="33"/>
      <c r="P187" s="33"/>
      <c r="Q187" s="22">
        <f t="shared" si="9"/>
        <v>0</v>
      </c>
      <c r="R187" s="74"/>
      <c r="S187" s="71"/>
    </row>
    <row r="188" spans="1:19">
      <c r="A188" s="245"/>
      <c r="B188" s="17" t="s">
        <v>42</v>
      </c>
      <c r="C188" s="23" t="s">
        <v>36</v>
      </c>
      <c r="D188" s="22" t="s">
        <v>37</v>
      </c>
      <c r="E188" s="69" t="s">
        <v>1431</v>
      </c>
      <c r="F188" s="17" t="s">
        <v>1432</v>
      </c>
      <c r="G188" s="17" t="s">
        <v>1433</v>
      </c>
      <c r="H188" s="22" t="s">
        <v>1434</v>
      </c>
      <c r="I188" s="40" t="s">
        <v>94</v>
      </c>
      <c r="J188" s="86">
        <v>1</v>
      </c>
      <c r="K188" s="57"/>
      <c r="L188" s="22">
        <v>2</v>
      </c>
      <c r="M188" s="22">
        <v>1</v>
      </c>
      <c r="N188" s="33">
        <v>1</v>
      </c>
      <c r="O188" s="33"/>
      <c r="P188" s="33"/>
      <c r="Q188" s="22">
        <f t="shared" si="9"/>
        <v>0</v>
      </c>
      <c r="R188" s="74"/>
      <c r="S188" s="71"/>
    </row>
    <row r="189" spans="1:19">
      <c r="A189" s="245"/>
      <c r="B189" s="17" t="s">
        <v>42</v>
      </c>
      <c r="C189" s="23" t="s">
        <v>36</v>
      </c>
      <c r="D189" s="22" t="s">
        <v>37</v>
      </c>
      <c r="E189" s="69" t="s">
        <v>1435</v>
      </c>
      <c r="F189" s="17" t="s">
        <v>1436</v>
      </c>
      <c r="G189" s="17" t="s">
        <v>1437</v>
      </c>
      <c r="H189" s="22" t="s">
        <v>1396</v>
      </c>
      <c r="I189" s="40" t="s">
        <v>94</v>
      </c>
      <c r="J189" s="22">
        <v>1</v>
      </c>
      <c r="K189" s="22"/>
      <c r="L189" s="22">
        <v>1</v>
      </c>
      <c r="M189" s="22">
        <v>1</v>
      </c>
      <c r="N189" s="33">
        <v>0</v>
      </c>
      <c r="O189" s="33">
        <v>0</v>
      </c>
      <c r="P189" s="33">
        <v>1</v>
      </c>
      <c r="Q189" s="22">
        <f t="shared" si="9"/>
        <v>0</v>
      </c>
      <c r="R189" s="74"/>
      <c r="S189" s="71" t="s">
        <v>1438</v>
      </c>
    </row>
    <row r="190" spans="1:19">
      <c r="A190" s="245"/>
      <c r="B190" s="17" t="s">
        <v>42</v>
      </c>
      <c r="C190" s="23" t="s">
        <v>36</v>
      </c>
      <c r="D190" s="22" t="s">
        <v>37</v>
      </c>
      <c r="E190" s="69" t="s">
        <v>1439</v>
      </c>
      <c r="F190" s="17" t="s">
        <v>1440</v>
      </c>
      <c r="G190" s="17" t="s">
        <v>1441</v>
      </c>
      <c r="H190" s="22" t="s">
        <v>1388</v>
      </c>
      <c r="I190" s="40" t="s">
        <v>94</v>
      </c>
      <c r="J190" s="22">
        <v>1</v>
      </c>
      <c r="K190" s="22"/>
      <c r="L190" s="22">
        <v>1</v>
      </c>
      <c r="M190" s="22">
        <v>1</v>
      </c>
      <c r="N190" s="33">
        <v>1</v>
      </c>
      <c r="O190" s="33"/>
      <c r="P190" s="33"/>
      <c r="Q190" s="22">
        <f t="shared" si="9"/>
        <v>0</v>
      </c>
      <c r="R190" s="74"/>
      <c r="S190" s="71"/>
    </row>
    <row r="191" spans="1:19">
      <c r="A191" s="245"/>
      <c r="B191" s="17" t="s">
        <v>42</v>
      </c>
      <c r="C191" s="23" t="s">
        <v>36</v>
      </c>
      <c r="D191" s="22" t="s">
        <v>37</v>
      </c>
      <c r="E191" s="69" t="s">
        <v>1442</v>
      </c>
      <c r="F191" s="17" t="s">
        <v>1443</v>
      </c>
      <c r="G191" s="17" t="s">
        <v>1444</v>
      </c>
      <c r="H191" s="22" t="s">
        <v>1445</v>
      </c>
      <c r="I191" s="40" t="s">
        <v>94</v>
      </c>
      <c r="J191" s="22">
        <v>2</v>
      </c>
      <c r="K191" s="22"/>
      <c r="L191" s="22">
        <v>2</v>
      </c>
      <c r="M191" s="22">
        <v>2</v>
      </c>
      <c r="N191" s="33">
        <v>2</v>
      </c>
      <c r="O191" s="33"/>
      <c r="P191" s="33"/>
      <c r="Q191" s="22">
        <f t="shared" si="9"/>
        <v>0</v>
      </c>
      <c r="R191" s="74"/>
      <c r="S191" s="71"/>
    </row>
    <row r="192" spans="1:19">
      <c r="A192" s="245"/>
      <c r="B192" s="22" t="s">
        <v>1232</v>
      </c>
      <c r="C192" s="41"/>
      <c r="D192" s="42"/>
      <c r="E192" s="172" t="s">
        <v>1446</v>
      </c>
      <c r="F192" s="42" t="s">
        <v>1447</v>
      </c>
      <c r="G192" s="42" t="s">
        <v>1342</v>
      </c>
      <c r="H192" s="42"/>
      <c r="I192" s="187"/>
      <c r="J192" s="42"/>
      <c r="K192" s="42"/>
      <c r="L192" s="42"/>
      <c r="M192" s="42"/>
      <c r="N192" s="46"/>
      <c r="O192" s="46"/>
      <c r="P192" s="46"/>
      <c r="Q192" s="42"/>
      <c r="R192" s="117"/>
      <c r="S192" s="118"/>
    </row>
    <row r="193" spans="1:19">
      <c r="A193" s="245"/>
      <c r="B193" s="22" t="s">
        <v>1232</v>
      </c>
      <c r="C193" s="23" t="s">
        <v>36</v>
      </c>
      <c r="D193" s="22" t="s">
        <v>37</v>
      </c>
      <c r="E193" s="69" t="s">
        <v>1448</v>
      </c>
      <c r="F193" s="17" t="s">
        <v>1449</v>
      </c>
      <c r="G193" s="17" t="s">
        <v>1450</v>
      </c>
      <c r="H193" s="86" t="s">
        <v>1451</v>
      </c>
      <c r="I193" s="40"/>
      <c r="J193" s="22">
        <v>1</v>
      </c>
      <c r="K193" s="22"/>
      <c r="L193" s="22">
        <v>1</v>
      </c>
      <c r="M193" s="22">
        <v>1</v>
      </c>
      <c r="N193" s="33">
        <v>1</v>
      </c>
      <c r="O193" s="33"/>
      <c r="P193" s="33"/>
      <c r="Q193" s="22">
        <f t="shared" ref="Q193:Q199" si="10">+M193-N193-O193-P193</f>
        <v>0</v>
      </c>
      <c r="R193" s="74"/>
      <c r="S193" s="71"/>
    </row>
    <row r="194" spans="1:19">
      <c r="A194" s="245"/>
      <c r="B194" s="17" t="s">
        <v>42</v>
      </c>
      <c r="C194" s="23" t="s">
        <v>36</v>
      </c>
      <c r="D194" s="22" t="s">
        <v>37</v>
      </c>
      <c r="E194" s="69" t="s">
        <v>1452</v>
      </c>
      <c r="F194" s="17" t="s">
        <v>1210</v>
      </c>
      <c r="G194" s="17" t="s">
        <v>1453</v>
      </c>
      <c r="H194" s="22" t="s">
        <v>1339</v>
      </c>
      <c r="I194" s="58" t="s">
        <v>1454</v>
      </c>
      <c r="J194" s="22">
        <v>2</v>
      </c>
      <c r="K194" s="22"/>
      <c r="L194" s="22">
        <v>2</v>
      </c>
      <c r="M194" s="22">
        <v>2</v>
      </c>
      <c r="N194" s="33">
        <v>2</v>
      </c>
      <c r="O194" s="33"/>
      <c r="P194" s="33"/>
      <c r="Q194" s="22">
        <f t="shared" si="10"/>
        <v>0</v>
      </c>
      <c r="R194" s="74" t="s">
        <v>1455</v>
      </c>
      <c r="S194" s="71"/>
    </row>
    <row r="195" spans="1:19">
      <c r="A195" s="245"/>
      <c r="B195" s="22" t="s">
        <v>42</v>
      </c>
      <c r="C195" s="23" t="s">
        <v>36</v>
      </c>
      <c r="D195" s="22" t="s">
        <v>37</v>
      </c>
      <c r="E195" s="69" t="s">
        <v>1456</v>
      </c>
      <c r="F195" s="17" t="s">
        <v>1457</v>
      </c>
      <c r="G195" s="17" t="s">
        <v>1458</v>
      </c>
      <c r="H195" s="257" t="s">
        <v>1459</v>
      </c>
      <c r="I195" s="58" t="s">
        <v>1460</v>
      </c>
      <c r="J195" s="22">
        <v>16</v>
      </c>
      <c r="K195" s="22"/>
      <c r="L195" s="22">
        <v>16</v>
      </c>
      <c r="M195" s="22">
        <v>16</v>
      </c>
      <c r="N195" s="33">
        <v>16</v>
      </c>
      <c r="O195" s="33"/>
      <c r="P195" s="33"/>
      <c r="Q195" s="22">
        <f t="shared" si="10"/>
        <v>0</v>
      </c>
      <c r="R195" s="74" t="s">
        <v>1461</v>
      </c>
      <c r="S195" s="71"/>
    </row>
    <row r="196" spans="1:19">
      <c r="A196" s="245"/>
      <c r="B196" s="22" t="s">
        <v>1232</v>
      </c>
      <c r="C196" s="23" t="s">
        <v>36</v>
      </c>
      <c r="D196" s="22" t="s">
        <v>37</v>
      </c>
      <c r="E196" s="69" t="s">
        <v>1462</v>
      </c>
      <c r="F196" s="17" t="s">
        <v>1463</v>
      </c>
      <c r="G196" s="17" t="s">
        <v>1464</v>
      </c>
      <c r="H196" s="257" t="s">
        <v>1388</v>
      </c>
      <c r="I196" s="58" t="s">
        <v>1465</v>
      </c>
      <c r="J196" s="22">
        <v>4</v>
      </c>
      <c r="K196" s="22"/>
      <c r="L196" s="22">
        <v>4</v>
      </c>
      <c r="M196" s="22">
        <v>4</v>
      </c>
      <c r="N196" s="33">
        <v>4</v>
      </c>
      <c r="O196" s="33"/>
      <c r="P196" s="33"/>
      <c r="Q196" s="22">
        <f t="shared" si="10"/>
        <v>0</v>
      </c>
      <c r="R196" s="74" t="s">
        <v>1466</v>
      </c>
      <c r="S196" s="71"/>
    </row>
    <row r="197" spans="1:19">
      <c r="A197" s="245"/>
      <c r="B197" s="22" t="s">
        <v>1232</v>
      </c>
      <c r="C197" s="23" t="s">
        <v>36</v>
      </c>
      <c r="D197" s="22" t="s">
        <v>37</v>
      </c>
      <c r="E197" s="69" t="s">
        <v>1467</v>
      </c>
      <c r="F197" s="17" t="s">
        <v>1468</v>
      </c>
      <c r="G197" s="22" t="s">
        <v>433</v>
      </c>
      <c r="H197" s="257" t="s">
        <v>1469</v>
      </c>
      <c r="I197" s="58" t="s">
        <v>1470</v>
      </c>
      <c r="J197" s="22">
        <v>1</v>
      </c>
      <c r="K197" s="22"/>
      <c r="L197" s="22">
        <v>1</v>
      </c>
      <c r="M197" s="22">
        <v>1</v>
      </c>
      <c r="N197" s="33">
        <v>1</v>
      </c>
      <c r="O197" s="33"/>
      <c r="P197" s="33"/>
      <c r="Q197" s="22">
        <f t="shared" si="10"/>
        <v>0</v>
      </c>
      <c r="R197" s="27">
        <v>42467</v>
      </c>
      <c r="S197" s="71"/>
    </row>
    <row r="198" spans="1:19">
      <c r="A198" s="22"/>
      <c r="B198" s="22" t="s">
        <v>42</v>
      </c>
      <c r="C198" s="23" t="s">
        <v>36</v>
      </c>
      <c r="D198" s="22" t="s">
        <v>37</v>
      </c>
      <c r="E198" s="69" t="s">
        <v>480</v>
      </c>
      <c r="F198" s="17" t="s">
        <v>481</v>
      </c>
      <c r="G198" s="17" t="s">
        <v>482</v>
      </c>
      <c r="H198" s="22" t="s">
        <v>483</v>
      </c>
      <c r="I198" s="40" t="s">
        <v>94</v>
      </c>
      <c r="J198" s="22">
        <v>15</v>
      </c>
      <c r="K198" s="22">
        <v>10</v>
      </c>
      <c r="L198" s="22">
        <v>25</v>
      </c>
      <c r="M198" s="22">
        <v>25</v>
      </c>
      <c r="N198" s="33">
        <v>25</v>
      </c>
      <c r="O198" s="33"/>
      <c r="P198" s="33"/>
      <c r="Q198" s="22">
        <f t="shared" si="10"/>
        <v>0</v>
      </c>
      <c r="R198" s="74"/>
      <c r="S198" s="71"/>
    </row>
    <row r="199" spans="1:19">
      <c r="A199" s="252"/>
      <c r="B199" s="17" t="s">
        <v>42</v>
      </c>
      <c r="C199" s="23" t="s">
        <v>36</v>
      </c>
      <c r="D199" s="22" t="s">
        <v>352</v>
      </c>
      <c r="E199" s="69" t="s">
        <v>1471</v>
      </c>
      <c r="F199" s="17" t="s">
        <v>1472</v>
      </c>
      <c r="G199" s="17" t="s">
        <v>1473</v>
      </c>
      <c r="H199" s="22" t="s">
        <v>1474</v>
      </c>
      <c r="I199" s="173" t="s">
        <v>94</v>
      </c>
      <c r="J199" s="22">
        <v>5</v>
      </c>
      <c r="K199" s="22"/>
      <c r="L199" s="22">
        <v>5</v>
      </c>
      <c r="M199" s="22">
        <v>5</v>
      </c>
      <c r="N199" s="33">
        <v>5</v>
      </c>
      <c r="O199" s="33"/>
      <c r="P199" s="33"/>
      <c r="Q199" s="22">
        <f t="shared" si="10"/>
        <v>0</v>
      </c>
      <c r="R199" s="74"/>
      <c r="S199" s="71"/>
    </row>
    <row r="200" spans="1:19">
      <c r="A200" s="245"/>
      <c r="B200" s="22" t="s">
        <v>1232</v>
      </c>
      <c r="C200" s="41"/>
      <c r="D200" s="42"/>
      <c r="E200" s="172" t="s">
        <v>1475</v>
      </c>
      <c r="F200" s="42" t="s">
        <v>1476</v>
      </c>
      <c r="G200" s="42" t="s">
        <v>1477</v>
      </c>
      <c r="H200" s="42"/>
      <c r="I200" s="187"/>
      <c r="J200" s="42"/>
      <c r="K200" s="42"/>
      <c r="L200" s="42"/>
      <c r="M200" s="42"/>
      <c r="N200" s="46"/>
      <c r="O200" s="46"/>
      <c r="P200" s="46"/>
      <c r="Q200" s="42"/>
      <c r="R200" s="117"/>
      <c r="S200" s="118"/>
    </row>
    <row r="201" spans="1:19">
      <c r="A201" s="245"/>
      <c r="B201" s="17" t="s">
        <v>42</v>
      </c>
      <c r="C201" s="23" t="s">
        <v>36</v>
      </c>
      <c r="D201" s="22" t="s">
        <v>37</v>
      </c>
      <c r="E201" s="69" t="s">
        <v>1478</v>
      </c>
      <c r="F201" s="22" t="s">
        <v>1479</v>
      </c>
      <c r="G201" s="22" t="s">
        <v>1480</v>
      </c>
      <c r="H201" s="22" t="s">
        <v>1481</v>
      </c>
      <c r="I201" s="63" t="s">
        <v>1482</v>
      </c>
      <c r="J201" s="22"/>
      <c r="K201" s="22">
        <v>6</v>
      </c>
      <c r="L201" s="22">
        <v>6</v>
      </c>
      <c r="M201" s="22">
        <v>6</v>
      </c>
      <c r="N201" s="33">
        <v>0</v>
      </c>
      <c r="O201" s="33">
        <v>6</v>
      </c>
      <c r="P201" s="33"/>
      <c r="Q201" s="22">
        <f t="shared" ref="Q201:Q215" si="11">+M201-N201-O201-P201</f>
        <v>0</v>
      </c>
      <c r="R201" s="27">
        <v>42559</v>
      </c>
      <c r="S201" s="71"/>
    </row>
    <row r="202" spans="1:19">
      <c r="A202" s="245"/>
      <c r="B202" s="17" t="s">
        <v>42</v>
      </c>
      <c r="C202" s="23" t="s">
        <v>36</v>
      </c>
      <c r="D202" s="22" t="s">
        <v>47</v>
      </c>
      <c r="E202" s="66" t="s">
        <v>1483</v>
      </c>
      <c r="F202" s="17" t="s">
        <v>1484</v>
      </c>
      <c r="G202" s="17" t="s">
        <v>1485</v>
      </c>
      <c r="H202" s="22" t="s">
        <v>1486</v>
      </c>
      <c r="I202" s="40" t="s">
        <v>94</v>
      </c>
      <c r="J202" s="22">
        <v>1</v>
      </c>
      <c r="K202" s="22"/>
      <c r="L202" s="22">
        <v>1</v>
      </c>
      <c r="M202" s="22">
        <v>1</v>
      </c>
      <c r="N202" s="33">
        <v>1</v>
      </c>
      <c r="O202" s="33"/>
      <c r="P202" s="33"/>
      <c r="Q202" s="22">
        <f t="shared" si="11"/>
        <v>0</v>
      </c>
      <c r="R202" s="74"/>
      <c r="S202" s="71"/>
    </row>
    <row r="203" spans="1:19">
      <c r="A203" s="245"/>
      <c r="B203" s="17" t="s">
        <v>42</v>
      </c>
      <c r="C203" s="23" t="s">
        <v>36</v>
      </c>
      <c r="D203" s="22" t="s">
        <v>47</v>
      </c>
      <c r="E203" s="69" t="s">
        <v>1487</v>
      </c>
      <c r="F203" s="17" t="s">
        <v>1488</v>
      </c>
      <c r="G203" s="17" t="s">
        <v>1489</v>
      </c>
      <c r="H203" s="22" t="s">
        <v>1486</v>
      </c>
      <c r="I203" s="40" t="s">
        <v>94</v>
      </c>
      <c r="J203" s="89">
        <v>1</v>
      </c>
      <c r="K203" s="89"/>
      <c r="L203" s="22">
        <v>1</v>
      </c>
      <c r="M203" s="22">
        <v>1</v>
      </c>
      <c r="N203" s="33">
        <v>1</v>
      </c>
      <c r="O203" s="33"/>
      <c r="P203" s="33"/>
      <c r="Q203" s="22">
        <f t="shared" si="11"/>
        <v>0</v>
      </c>
      <c r="R203" s="157"/>
      <c r="S203" s="71"/>
    </row>
    <row r="204" spans="1:19">
      <c r="A204" s="245"/>
      <c r="B204" s="17" t="s">
        <v>42</v>
      </c>
      <c r="C204" s="23" t="s">
        <v>36</v>
      </c>
      <c r="D204" s="22" t="s">
        <v>47</v>
      </c>
      <c r="E204" s="69" t="s">
        <v>1490</v>
      </c>
      <c r="F204" s="17" t="s">
        <v>1491</v>
      </c>
      <c r="G204" s="17" t="s">
        <v>1489</v>
      </c>
      <c r="H204" s="22" t="s">
        <v>1486</v>
      </c>
      <c r="I204" s="173" t="s">
        <v>94</v>
      </c>
      <c r="J204" s="22">
        <v>1</v>
      </c>
      <c r="K204" s="22"/>
      <c r="L204" s="110">
        <v>1</v>
      </c>
      <c r="M204" s="22">
        <v>1</v>
      </c>
      <c r="N204" s="33">
        <v>1</v>
      </c>
      <c r="O204" s="33"/>
      <c r="P204" s="33"/>
      <c r="Q204" s="147">
        <f t="shared" si="11"/>
        <v>0</v>
      </c>
      <c r="R204" s="74"/>
      <c r="S204" s="256"/>
    </row>
    <row r="205" spans="1:19">
      <c r="A205" s="245"/>
      <c r="B205" s="17" t="s">
        <v>42</v>
      </c>
      <c r="C205" s="23" t="s">
        <v>36</v>
      </c>
      <c r="D205" s="22" t="s">
        <v>47</v>
      </c>
      <c r="E205" s="69" t="s">
        <v>1492</v>
      </c>
      <c r="F205" s="17" t="s">
        <v>1493</v>
      </c>
      <c r="G205" s="31" t="s">
        <v>1489</v>
      </c>
      <c r="H205" s="22" t="s">
        <v>1486</v>
      </c>
      <c r="I205" s="183" t="s">
        <v>94</v>
      </c>
      <c r="J205" s="22">
        <v>1</v>
      </c>
      <c r="K205" s="22"/>
      <c r="L205" s="110">
        <v>1</v>
      </c>
      <c r="M205" s="22">
        <v>1</v>
      </c>
      <c r="N205" s="33">
        <v>1</v>
      </c>
      <c r="O205" s="33"/>
      <c r="P205" s="33"/>
      <c r="Q205" s="147">
        <f t="shared" si="11"/>
        <v>0</v>
      </c>
      <c r="R205" s="74"/>
      <c r="S205" s="256"/>
    </row>
    <row r="206" spans="1:19">
      <c r="A206" s="245"/>
      <c r="B206" s="89" t="s">
        <v>1494</v>
      </c>
      <c r="C206" s="88" t="s">
        <v>36</v>
      </c>
      <c r="D206" s="89" t="s">
        <v>47</v>
      </c>
      <c r="E206" s="69" t="s">
        <v>1495</v>
      </c>
      <c r="F206" s="17" t="s">
        <v>1496</v>
      </c>
      <c r="G206" s="17" t="s">
        <v>1497</v>
      </c>
      <c r="H206" s="22" t="s">
        <v>1486</v>
      </c>
      <c r="I206" s="58" t="s">
        <v>1498</v>
      </c>
      <c r="J206" s="22">
        <v>2</v>
      </c>
      <c r="K206" s="22"/>
      <c r="L206" s="22">
        <v>2</v>
      </c>
      <c r="M206" s="22">
        <v>2</v>
      </c>
      <c r="N206" s="33">
        <v>2</v>
      </c>
      <c r="O206" s="33"/>
      <c r="P206" s="33"/>
      <c r="Q206" s="22">
        <f t="shared" si="11"/>
        <v>0</v>
      </c>
      <c r="R206" s="74"/>
      <c r="S206" s="71"/>
    </row>
    <row r="207" spans="1:19">
      <c r="A207" s="245"/>
      <c r="B207" s="22" t="s">
        <v>1232</v>
      </c>
      <c r="C207" s="23" t="s">
        <v>36</v>
      </c>
      <c r="D207" s="22" t="s">
        <v>37</v>
      </c>
      <c r="E207" s="69" t="s">
        <v>1499</v>
      </c>
      <c r="F207" s="17" t="s">
        <v>1500</v>
      </c>
      <c r="G207" s="17" t="s">
        <v>1501</v>
      </c>
      <c r="H207" s="22" t="s">
        <v>1502</v>
      </c>
      <c r="I207" s="40" t="s">
        <v>94</v>
      </c>
      <c r="J207" s="22">
        <v>2</v>
      </c>
      <c r="K207" s="22"/>
      <c r="L207" s="22">
        <v>2</v>
      </c>
      <c r="M207" s="22">
        <v>2</v>
      </c>
      <c r="N207" s="33">
        <v>2</v>
      </c>
      <c r="O207" s="33"/>
      <c r="P207" s="33"/>
      <c r="Q207" s="22">
        <f t="shared" si="11"/>
        <v>0</v>
      </c>
      <c r="R207" s="74"/>
      <c r="S207" s="71"/>
    </row>
    <row r="208" spans="1:19">
      <c r="A208" s="245"/>
      <c r="B208" s="17" t="s">
        <v>1232</v>
      </c>
      <c r="C208" s="23" t="s">
        <v>36</v>
      </c>
      <c r="D208" s="22" t="s">
        <v>47</v>
      </c>
      <c r="E208" s="69" t="s">
        <v>1503</v>
      </c>
      <c r="F208" s="17" t="s">
        <v>1504</v>
      </c>
      <c r="G208" s="17" t="s">
        <v>1505</v>
      </c>
      <c r="H208" s="22" t="s">
        <v>1506</v>
      </c>
      <c r="I208" s="40" t="s">
        <v>94</v>
      </c>
      <c r="J208" s="22">
        <v>2</v>
      </c>
      <c r="K208" s="22"/>
      <c r="L208" s="22">
        <v>2</v>
      </c>
      <c r="M208" s="22">
        <v>2</v>
      </c>
      <c r="N208" s="33">
        <v>2</v>
      </c>
      <c r="O208" s="33"/>
      <c r="P208" s="33"/>
      <c r="Q208" s="22">
        <f t="shared" si="11"/>
        <v>0</v>
      </c>
      <c r="R208" s="74"/>
      <c r="S208" s="71"/>
    </row>
    <row r="209" spans="1:19">
      <c r="A209" s="22"/>
      <c r="B209" s="17" t="s">
        <v>42</v>
      </c>
      <c r="C209" s="23" t="s">
        <v>36</v>
      </c>
      <c r="D209" s="22" t="s">
        <v>47</v>
      </c>
      <c r="E209" s="69" t="s">
        <v>484</v>
      </c>
      <c r="F209" s="22" t="s">
        <v>485</v>
      </c>
      <c r="G209" s="22" t="s">
        <v>486</v>
      </c>
      <c r="H209" s="22" t="s">
        <v>487</v>
      </c>
      <c r="I209" s="40"/>
      <c r="J209" s="22">
        <v>8</v>
      </c>
      <c r="K209" s="22"/>
      <c r="L209" s="22">
        <v>8</v>
      </c>
      <c r="M209" s="22">
        <v>8</v>
      </c>
      <c r="N209" s="33">
        <v>8</v>
      </c>
      <c r="O209" s="33"/>
      <c r="P209" s="33"/>
      <c r="Q209" s="22">
        <f t="shared" si="11"/>
        <v>0</v>
      </c>
      <c r="R209" s="74"/>
      <c r="S209" s="71"/>
    </row>
    <row r="210" spans="1:19">
      <c r="A210" s="245"/>
      <c r="B210" s="17" t="s">
        <v>1232</v>
      </c>
      <c r="C210" s="23" t="s">
        <v>36</v>
      </c>
      <c r="D210" s="22" t="s">
        <v>37</v>
      </c>
      <c r="E210" s="69" t="s">
        <v>1507</v>
      </c>
      <c r="F210" s="17" t="s">
        <v>1508</v>
      </c>
      <c r="G210" s="17" t="s">
        <v>1509</v>
      </c>
      <c r="H210" s="22" t="s">
        <v>487</v>
      </c>
      <c r="I210" s="58" t="s">
        <v>1510</v>
      </c>
      <c r="J210" s="22">
        <v>8</v>
      </c>
      <c r="K210" s="22"/>
      <c r="L210" s="22">
        <v>8</v>
      </c>
      <c r="M210" s="22">
        <v>8</v>
      </c>
      <c r="N210" s="33">
        <v>0</v>
      </c>
      <c r="O210" s="33">
        <v>8</v>
      </c>
      <c r="P210" s="33"/>
      <c r="Q210" s="22">
        <f t="shared" si="11"/>
        <v>0</v>
      </c>
      <c r="R210" s="74" t="s">
        <v>1511</v>
      </c>
      <c r="S210" s="71"/>
    </row>
    <row r="211" spans="1:19">
      <c r="A211" s="245"/>
      <c r="B211" s="17" t="s">
        <v>1232</v>
      </c>
      <c r="C211" s="23" t="s">
        <v>36</v>
      </c>
      <c r="D211" s="22" t="s">
        <v>37</v>
      </c>
      <c r="E211" s="69" t="s">
        <v>1512</v>
      </c>
      <c r="F211" s="17" t="s">
        <v>1513</v>
      </c>
      <c r="G211" s="17" t="s">
        <v>1514</v>
      </c>
      <c r="H211" s="57" t="s">
        <v>1515</v>
      </c>
      <c r="I211" s="40" t="s">
        <v>94</v>
      </c>
      <c r="J211" s="22">
        <v>1</v>
      </c>
      <c r="K211" s="22"/>
      <c r="L211" s="22">
        <v>1</v>
      </c>
      <c r="M211" s="22">
        <v>1</v>
      </c>
      <c r="N211" s="33">
        <v>1</v>
      </c>
      <c r="O211" s="33"/>
      <c r="P211" s="33"/>
      <c r="Q211" s="22">
        <f t="shared" si="11"/>
        <v>0</v>
      </c>
      <c r="R211" s="74"/>
      <c r="S211" s="71"/>
    </row>
    <row r="212" spans="1:19">
      <c r="A212" s="245"/>
      <c r="B212" s="17" t="s">
        <v>1232</v>
      </c>
      <c r="C212" s="23" t="s">
        <v>36</v>
      </c>
      <c r="D212" s="22" t="s">
        <v>37</v>
      </c>
      <c r="E212" s="69" t="s">
        <v>1516</v>
      </c>
      <c r="F212" s="22" t="s">
        <v>1517</v>
      </c>
      <c r="G212" s="22" t="s">
        <v>626</v>
      </c>
      <c r="H212" s="22" t="s">
        <v>1481</v>
      </c>
      <c r="I212" s="40" t="s">
        <v>94</v>
      </c>
      <c r="J212" s="22">
        <v>1</v>
      </c>
      <c r="K212" s="22"/>
      <c r="L212" s="22">
        <v>1</v>
      </c>
      <c r="M212" s="22">
        <v>1</v>
      </c>
      <c r="N212" s="33">
        <v>1</v>
      </c>
      <c r="O212" s="33"/>
      <c r="P212" s="33"/>
      <c r="Q212" s="22">
        <f t="shared" si="11"/>
        <v>0</v>
      </c>
      <c r="R212" s="74"/>
      <c r="S212" s="71"/>
    </row>
    <row r="213" spans="1:19">
      <c r="A213" s="245"/>
      <c r="B213" s="17" t="s">
        <v>1232</v>
      </c>
      <c r="C213" s="23" t="s">
        <v>36</v>
      </c>
      <c r="D213" s="22" t="s">
        <v>352</v>
      </c>
      <c r="E213" s="69" t="s">
        <v>1518</v>
      </c>
      <c r="F213" s="17" t="s">
        <v>1519</v>
      </c>
      <c r="G213" s="17" t="s">
        <v>1520</v>
      </c>
      <c r="H213" s="22" t="s">
        <v>1521</v>
      </c>
      <c r="I213" s="40" t="s">
        <v>94</v>
      </c>
      <c r="J213" s="22">
        <v>2</v>
      </c>
      <c r="K213" s="22"/>
      <c r="L213" s="22">
        <v>2</v>
      </c>
      <c r="M213" s="22">
        <v>2</v>
      </c>
      <c r="N213" s="33">
        <v>2</v>
      </c>
      <c r="O213" s="33"/>
      <c r="P213" s="33"/>
      <c r="Q213" s="22">
        <f t="shared" si="11"/>
        <v>0</v>
      </c>
      <c r="R213" s="74"/>
      <c r="S213" s="71"/>
    </row>
    <row r="214" spans="1:19">
      <c r="A214" s="245"/>
      <c r="B214" s="17" t="s">
        <v>1232</v>
      </c>
      <c r="C214" s="23" t="s">
        <v>36</v>
      </c>
      <c r="D214" s="22" t="s">
        <v>37</v>
      </c>
      <c r="E214" s="69" t="s">
        <v>1522</v>
      </c>
      <c r="F214" s="17" t="s">
        <v>1523</v>
      </c>
      <c r="G214" s="17" t="s">
        <v>1524</v>
      </c>
      <c r="H214" s="22" t="s">
        <v>1525</v>
      </c>
      <c r="I214" s="40" t="s">
        <v>94</v>
      </c>
      <c r="J214" s="22">
        <v>1</v>
      </c>
      <c r="K214" s="22"/>
      <c r="L214" s="22">
        <v>1</v>
      </c>
      <c r="M214" s="22">
        <v>1</v>
      </c>
      <c r="N214" s="33">
        <v>1</v>
      </c>
      <c r="O214" s="33"/>
      <c r="P214" s="33"/>
      <c r="Q214" s="22">
        <f t="shared" si="11"/>
        <v>0</v>
      </c>
      <c r="R214" s="74"/>
      <c r="S214" s="115"/>
    </row>
    <row r="215" spans="1:19">
      <c r="A215" s="245"/>
      <c r="B215" s="17" t="s">
        <v>42</v>
      </c>
      <c r="C215" s="23" t="s">
        <v>36</v>
      </c>
      <c r="D215" s="22" t="s">
        <v>37</v>
      </c>
      <c r="E215" s="69" t="s">
        <v>1526</v>
      </c>
      <c r="F215" s="22" t="s">
        <v>1527</v>
      </c>
      <c r="G215" s="17" t="s">
        <v>1528</v>
      </c>
      <c r="H215" s="22" t="s">
        <v>1529</v>
      </c>
      <c r="I215" s="40" t="s">
        <v>94</v>
      </c>
      <c r="J215" s="22">
        <v>1</v>
      </c>
      <c r="K215" s="22"/>
      <c r="L215" s="22">
        <v>2</v>
      </c>
      <c r="M215" s="22">
        <v>1</v>
      </c>
      <c r="N215" s="33">
        <v>1</v>
      </c>
      <c r="O215" s="33"/>
      <c r="P215" s="33"/>
      <c r="Q215" s="22">
        <f t="shared" si="11"/>
        <v>0</v>
      </c>
      <c r="R215" s="74"/>
      <c r="S215" s="71"/>
    </row>
    <row r="216" spans="1:19">
      <c r="A216" s="245"/>
      <c r="B216" s="22" t="s">
        <v>1232</v>
      </c>
      <c r="C216" s="41"/>
      <c r="D216" s="42"/>
      <c r="E216" s="172" t="s">
        <v>1530</v>
      </c>
      <c r="F216" s="42" t="s">
        <v>1531</v>
      </c>
      <c r="G216" s="42" t="s">
        <v>1532</v>
      </c>
      <c r="H216" s="42" t="s">
        <v>1469</v>
      </c>
      <c r="I216" s="243"/>
      <c r="J216" s="42"/>
      <c r="K216" s="42"/>
      <c r="L216" s="42"/>
      <c r="M216" s="42"/>
      <c r="N216" s="46"/>
      <c r="O216" s="46"/>
      <c r="P216" s="46"/>
      <c r="Q216" s="42"/>
      <c r="R216" s="117"/>
      <c r="S216" s="118"/>
    </row>
    <row r="217" spans="1:19">
      <c r="A217" s="245"/>
      <c r="B217" s="22" t="s">
        <v>1232</v>
      </c>
      <c r="C217" s="23" t="s">
        <v>36</v>
      </c>
      <c r="D217" s="22" t="s">
        <v>37</v>
      </c>
      <c r="E217" s="69" t="s">
        <v>1533</v>
      </c>
      <c r="F217" s="17" t="s">
        <v>1223</v>
      </c>
      <c r="G217" s="17" t="s">
        <v>1534</v>
      </c>
      <c r="H217" s="22" t="s">
        <v>1535</v>
      </c>
      <c r="I217" s="58" t="s">
        <v>1226</v>
      </c>
      <c r="J217" s="22">
        <v>9</v>
      </c>
      <c r="K217" s="22"/>
      <c r="L217" s="22">
        <v>9</v>
      </c>
      <c r="M217" s="22">
        <v>9</v>
      </c>
      <c r="N217" s="33">
        <v>9</v>
      </c>
      <c r="O217" s="33"/>
      <c r="P217" s="33"/>
      <c r="Q217" s="22">
        <f t="shared" ref="Q217:Q236" si="12">+M217-N217-O217-P217</f>
        <v>0</v>
      </c>
      <c r="R217" s="74"/>
      <c r="S217" s="71"/>
    </row>
    <row r="218" spans="1:19">
      <c r="A218" s="245"/>
      <c r="B218" s="17" t="s">
        <v>42</v>
      </c>
      <c r="C218" s="23" t="s">
        <v>36</v>
      </c>
      <c r="D218" s="22" t="s">
        <v>37</v>
      </c>
      <c r="E218" s="69" t="s">
        <v>1536</v>
      </c>
      <c r="F218" s="22" t="s">
        <v>1537</v>
      </c>
      <c r="G218" s="22" t="s">
        <v>1538</v>
      </c>
      <c r="H218" s="86" t="s">
        <v>491</v>
      </c>
      <c r="I218" s="58" t="s">
        <v>1539</v>
      </c>
      <c r="J218" s="22">
        <v>24</v>
      </c>
      <c r="K218" s="22"/>
      <c r="L218" s="22">
        <v>24</v>
      </c>
      <c r="M218" s="22">
        <v>24</v>
      </c>
      <c r="N218" s="33">
        <v>0</v>
      </c>
      <c r="O218" s="33">
        <v>24</v>
      </c>
      <c r="P218" s="33"/>
      <c r="Q218" s="22">
        <f t="shared" si="12"/>
        <v>0</v>
      </c>
      <c r="R218" s="74" t="s">
        <v>1540</v>
      </c>
      <c r="S218" s="71"/>
    </row>
    <row r="219" spans="1:19">
      <c r="A219" s="245"/>
      <c r="B219" s="17" t="s">
        <v>1232</v>
      </c>
      <c r="C219" s="23" t="s">
        <v>36</v>
      </c>
      <c r="D219" s="22" t="s">
        <v>37</v>
      </c>
      <c r="E219" s="69" t="s">
        <v>1541</v>
      </c>
      <c r="F219" s="17" t="s">
        <v>1542</v>
      </c>
      <c r="G219" s="17" t="s">
        <v>1543</v>
      </c>
      <c r="H219" s="22" t="s">
        <v>487</v>
      </c>
      <c r="I219" s="58" t="s">
        <v>1544</v>
      </c>
      <c r="J219" s="22">
        <v>1</v>
      </c>
      <c r="K219" s="22"/>
      <c r="L219" s="22">
        <v>1</v>
      </c>
      <c r="M219" s="22">
        <v>1</v>
      </c>
      <c r="N219" s="33">
        <v>1</v>
      </c>
      <c r="O219" s="33"/>
      <c r="P219" s="33"/>
      <c r="Q219" s="22">
        <f t="shared" si="12"/>
        <v>0</v>
      </c>
      <c r="R219" s="74" t="s">
        <v>1545</v>
      </c>
      <c r="S219" s="71"/>
    </row>
    <row r="220" spans="1:19">
      <c r="A220" s="245"/>
      <c r="B220" s="17" t="s">
        <v>1232</v>
      </c>
      <c r="C220" s="23" t="s">
        <v>36</v>
      </c>
      <c r="D220" s="22" t="s">
        <v>37</v>
      </c>
      <c r="E220" s="69" t="s">
        <v>1546</v>
      </c>
      <c r="F220" s="17" t="s">
        <v>1547</v>
      </c>
      <c r="G220" s="17" t="s">
        <v>1548</v>
      </c>
      <c r="H220" s="22" t="s">
        <v>1549</v>
      </c>
      <c r="I220" s="40" t="s">
        <v>94</v>
      </c>
      <c r="J220" s="22">
        <v>5</v>
      </c>
      <c r="K220" s="22"/>
      <c r="L220" s="22">
        <v>5</v>
      </c>
      <c r="M220" s="22">
        <v>5</v>
      </c>
      <c r="N220" s="33">
        <v>5</v>
      </c>
      <c r="O220" s="33"/>
      <c r="P220" s="33"/>
      <c r="Q220" s="22">
        <f t="shared" si="12"/>
        <v>0</v>
      </c>
      <c r="R220" s="74"/>
      <c r="S220" s="71"/>
    </row>
    <row r="221" spans="1:19">
      <c r="A221" s="245"/>
      <c r="B221" s="17" t="s">
        <v>1232</v>
      </c>
      <c r="C221" s="23" t="s">
        <v>36</v>
      </c>
      <c r="D221" s="22" t="s">
        <v>37</v>
      </c>
      <c r="E221" s="69" t="s">
        <v>1550</v>
      </c>
      <c r="F221" s="17" t="s">
        <v>1551</v>
      </c>
      <c r="G221" s="17" t="s">
        <v>1552</v>
      </c>
      <c r="H221" s="22" t="s">
        <v>1553</v>
      </c>
      <c r="I221" s="40" t="s">
        <v>94</v>
      </c>
      <c r="J221" s="22">
        <v>1</v>
      </c>
      <c r="K221" s="22"/>
      <c r="L221" s="22">
        <v>1</v>
      </c>
      <c r="M221" s="22">
        <v>1</v>
      </c>
      <c r="N221" s="33">
        <v>1</v>
      </c>
      <c r="O221" s="33"/>
      <c r="P221" s="33"/>
      <c r="Q221" s="22">
        <f t="shared" si="12"/>
        <v>0</v>
      </c>
      <c r="R221" s="74"/>
      <c r="S221" s="71"/>
    </row>
    <row r="222" spans="1:19">
      <c r="A222" s="22"/>
      <c r="B222" s="17" t="s">
        <v>42</v>
      </c>
      <c r="C222" s="23" t="s">
        <v>36</v>
      </c>
      <c r="D222" s="22" t="s">
        <v>37</v>
      </c>
      <c r="E222" s="69" t="s">
        <v>488</v>
      </c>
      <c r="F222" s="17" t="s">
        <v>489</v>
      </c>
      <c r="G222" s="17" t="s">
        <v>490</v>
      </c>
      <c r="H222" s="22" t="s">
        <v>491</v>
      </c>
      <c r="I222" s="58" t="s">
        <v>492</v>
      </c>
      <c r="J222" s="22">
        <v>4</v>
      </c>
      <c r="K222" s="22"/>
      <c r="L222" s="22">
        <v>4</v>
      </c>
      <c r="M222" s="22">
        <v>4</v>
      </c>
      <c r="N222" s="33">
        <v>4</v>
      </c>
      <c r="O222" s="33"/>
      <c r="P222" s="33"/>
      <c r="Q222" s="22">
        <f t="shared" si="12"/>
        <v>0</v>
      </c>
      <c r="R222" s="74" t="s">
        <v>493</v>
      </c>
      <c r="S222" s="71"/>
    </row>
    <row r="223" spans="1:19">
      <c r="A223" s="245"/>
      <c r="B223" s="17" t="s">
        <v>42</v>
      </c>
      <c r="C223" s="23" t="s">
        <v>36</v>
      </c>
      <c r="D223" s="22" t="s">
        <v>37</v>
      </c>
      <c r="E223" s="69" t="s">
        <v>1554</v>
      </c>
      <c r="F223" s="17" t="s">
        <v>1555</v>
      </c>
      <c r="G223" s="17" t="s">
        <v>1556</v>
      </c>
      <c r="H223" s="22" t="s">
        <v>1557</v>
      </c>
      <c r="I223" s="40" t="s">
        <v>94</v>
      </c>
      <c r="J223" s="22">
        <v>1</v>
      </c>
      <c r="K223" s="22"/>
      <c r="L223" s="22">
        <v>1</v>
      </c>
      <c r="M223" s="22">
        <v>1</v>
      </c>
      <c r="N223" s="33">
        <v>1</v>
      </c>
      <c r="O223" s="33"/>
      <c r="P223" s="33"/>
      <c r="Q223" s="22">
        <f t="shared" si="12"/>
        <v>0</v>
      </c>
      <c r="R223" s="74"/>
      <c r="S223" s="115"/>
    </row>
    <row r="224" spans="1:19">
      <c r="A224" s="22"/>
      <c r="B224" s="17" t="s">
        <v>42</v>
      </c>
      <c r="C224" s="23" t="s">
        <v>36</v>
      </c>
      <c r="D224" s="22" t="s">
        <v>37</v>
      </c>
      <c r="E224" s="69" t="s">
        <v>494</v>
      </c>
      <c r="F224" s="22" t="s">
        <v>495</v>
      </c>
      <c r="G224" s="22" t="s">
        <v>496</v>
      </c>
      <c r="H224" s="22" t="s">
        <v>497</v>
      </c>
      <c r="I224" s="58" t="s">
        <v>498</v>
      </c>
      <c r="J224" s="22">
        <v>8</v>
      </c>
      <c r="K224" s="22"/>
      <c r="L224" s="22">
        <v>8</v>
      </c>
      <c r="M224" s="22">
        <v>8</v>
      </c>
      <c r="N224" s="33">
        <v>0</v>
      </c>
      <c r="O224" s="33">
        <v>8</v>
      </c>
      <c r="P224" s="33"/>
      <c r="Q224" s="22">
        <f t="shared" si="12"/>
        <v>0</v>
      </c>
      <c r="R224" s="27">
        <v>42549</v>
      </c>
      <c r="S224" s="71"/>
    </row>
    <row r="225" spans="1:19">
      <c r="A225" s="22"/>
      <c r="B225" s="22" t="s">
        <v>42</v>
      </c>
      <c r="C225" s="41"/>
      <c r="D225" s="42"/>
      <c r="E225" s="172" t="s">
        <v>1228</v>
      </c>
      <c r="F225" s="42" t="s">
        <v>1229</v>
      </c>
      <c r="G225" s="42" t="s">
        <v>1230</v>
      </c>
      <c r="H225" s="42" t="s">
        <v>1231</v>
      </c>
      <c r="I225" s="243"/>
      <c r="J225" s="22"/>
      <c r="K225" s="22"/>
      <c r="L225" s="22"/>
      <c r="M225" s="22"/>
      <c r="N225" s="33"/>
      <c r="O225" s="33"/>
      <c r="P225" s="33"/>
      <c r="Q225" s="22">
        <f t="shared" si="12"/>
        <v>0</v>
      </c>
      <c r="R225" s="74" t="s">
        <v>986</v>
      </c>
      <c r="S225" s="115"/>
    </row>
    <row r="226" spans="1:19">
      <c r="A226" s="245"/>
      <c r="B226" s="17" t="s">
        <v>42</v>
      </c>
      <c r="C226" s="23" t="s">
        <v>36</v>
      </c>
      <c r="D226" s="22" t="s">
        <v>37</v>
      </c>
      <c r="E226" s="69" t="s">
        <v>1558</v>
      </c>
      <c r="F226" s="17" t="s">
        <v>1559</v>
      </c>
      <c r="G226" s="17" t="s">
        <v>1560</v>
      </c>
      <c r="H226" s="22" t="s">
        <v>1561</v>
      </c>
      <c r="I226" s="40" t="s">
        <v>94</v>
      </c>
      <c r="J226" s="22">
        <v>4</v>
      </c>
      <c r="K226" s="22"/>
      <c r="L226" s="22">
        <v>4</v>
      </c>
      <c r="M226" s="22">
        <v>4</v>
      </c>
      <c r="N226" s="33">
        <v>4</v>
      </c>
      <c r="O226" s="33"/>
      <c r="P226" s="33"/>
      <c r="Q226" s="22">
        <f t="shared" si="12"/>
        <v>0</v>
      </c>
      <c r="R226" s="74"/>
      <c r="S226" s="71"/>
    </row>
    <row r="227" spans="1:19">
      <c r="A227" s="22"/>
      <c r="B227" s="17" t="s">
        <v>42</v>
      </c>
      <c r="C227" s="23" t="s">
        <v>36</v>
      </c>
      <c r="D227" s="22" t="s">
        <v>37</v>
      </c>
      <c r="E227" s="69" t="s">
        <v>499</v>
      </c>
      <c r="F227" s="17" t="s">
        <v>500</v>
      </c>
      <c r="G227" s="22" t="s">
        <v>501</v>
      </c>
      <c r="H227" s="22" t="s">
        <v>502</v>
      </c>
      <c r="I227" s="38" t="s">
        <v>503</v>
      </c>
      <c r="J227" s="22">
        <v>1</v>
      </c>
      <c r="K227" s="22"/>
      <c r="L227" s="22">
        <v>1</v>
      </c>
      <c r="M227" s="22">
        <v>1</v>
      </c>
      <c r="N227" s="33">
        <v>1</v>
      </c>
      <c r="O227" s="33"/>
      <c r="P227" s="33"/>
      <c r="Q227" s="22">
        <f t="shared" si="12"/>
        <v>0</v>
      </c>
      <c r="R227" s="74" t="s">
        <v>504</v>
      </c>
      <c r="S227" s="71"/>
    </row>
    <row r="228" spans="1:19">
      <c r="A228" s="245"/>
      <c r="B228" s="22" t="s">
        <v>42</v>
      </c>
      <c r="C228" s="23" t="s">
        <v>36</v>
      </c>
      <c r="D228" s="22" t="s">
        <v>352</v>
      </c>
      <c r="E228" s="69" t="s">
        <v>1562</v>
      </c>
      <c r="F228" s="17" t="s">
        <v>1563</v>
      </c>
      <c r="G228" s="17" t="s">
        <v>1564</v>
      </c>
      <c r="H228" s="22" t="s">
        <v>1565</v>
      </c>
      <c r="I228" s="40" t="s">
        <v>94</v>
      </c>
      <c r="J228" s="22"/>
      <c r="K228" s="22">
        <v>23</v>
      </c>
      <c r="L228" s="22">
        <v>23</v>
      </c>
      <c r="M228" s="22">
        <v>23</v>
      </c>
      <c r="N228" s="33">
        <v>23</v>
      </c>
      <c r="O228" s="33"/>
      <c r="P228" s="33"/>
      <c r="Q228" s="22">
        <f t="shared" si="12"/>
        <v>0</v>
      </c>
      <c r="R228" s="74"/>
      <c r="S228" s="71"/>
    </row>
    <row r="229" spans="1:19">
      <c r="A229" s="22"/>
      <c r="B229" s="17" t="s">
        <v>42</v>
      </c>
      <c r="C229" s="23" t="s">
        <v>36</v>
      </c>
      <c r="D229" s="22" t="s">
        <v>37</v>
      </c>
      <c r="E229" s="69" t="s">
        <v>505</v>
      </c>
      <c r="F229" s="17" t="s">
        <v>506</v>
      </c>
      <c r="G229" s="22"/>
      <c r="H229" s="40" t="s">
        <v>507</v>
      </c>
      <c r="I229" s="40" t="s">
        <v>94</v>
      </c>
      <c r="J229" s="22">
        <f>150*0.6</f>
        <v>90</v>
      </c>
      <c r="K229" s="22">
        <f>150*0.4</f>
        <v>60</v>
      </c>
      <c r="L229" s="22">
        <v>150</v>
      </c>
      <c r="M229" s="22">
        <v>150</v>
      </c>
      <c r="N229" s="33">
        <v>150</v>
      </c>
      <c r="O229" s="33">
        <v>0</v>
      </c>
      <c r="P229" s="33">
        <v>0</v>
      </c>
      <c r="Q229" s="22">
        <f t="shared" si="12"/>
        <v>0</v>
      </c>
      <c r="R229" s="74"/>
      <c r="S229" s="71"/>
    </row>
    <row r="230" spans="1:19">
      <c r="A230" s="245"/>
      <c r="B230" s="17" t="s">
        <v>42</v>
      </c>
      <c r="C230" s="23" t="s">
        <v>36</v>
      </c>
      <c r="D230" s="22" t="s">
        <v>37</v>
      </c>
      <c r="E230" s="69" t="s">
        <v>1566</v>
      </c>
      <c r="F230" s="17" t="s">
        <v>1567</v>
      </c>
      <c r="G230" s="22" t="s">
        <v>1568</v>
      </c>
      <c r="H230" s="40" t="s">
        <v>491</v>
      </c>
      <c r="I230" s="58" t="s">
        <v>1569</v>
      </c>
      <c r="J230" s="22">
        <v>1</v>
      </c>
      <c r="K230" s="22"/>
      <c r="L230" s="22">
        <v>1</v>
      </c>
      <c r="M230" s="22">
        <v>1</v>
      </c>
      <c r="N230" s="33">
        <v>1</v>
      </c>
      <c r="O230" s="33"/>
      <c r="P230" s="33"/>
      <c r="Q230" s="22">
        <f t="shared" si="12"/>
        <v>0</v>
      </c>
      <c r="R230" s="74" t="s">
        <v>1570</v>
      </c>
      <c r="S230" s="71"/>
    </row>
    <row r="231" spans="1:19">
      <c r="A231" s="22" t="s">
        <v>508</v>
      </c>
      <c r="B231" s="17" t="s">
        <v>96</v>
      </c>
      <c r="C231" s="23">
        <v>1</v>
      </c>
      <c r="D231" s="22" t="s">
        <v>47</v>
      </c>
      <c r="E231" s="69" t="s">
        <v>509</v>
      </c>
      <c r="F231" s="31" t="s">
        <v>510</v>
      </c>
      <c r="G231" s="22" t="s">
        <v>511</v>
      </c>
      <c r="H231" s="40" t="s">
        <v>512</v>
      </c>
      <c r="I231" s="173" t="s">
        <v>94</v>
      </c>
      <c r="J231" s="22">
        <v>30</v>
      </c>
      <c r="K231" s="22">
        <v>20</v>
      </c>
      <c r="L231" s="22">
        <v>50</v>
      </c>
      <c r="M231" s="22">
        <v>50</v>
      </c>
      <c r="N231" s="33">
        <v>50</v>
      </c>
      <c r="O231" s="33">
        <v>0</v>
      </c>
      <c r="P231" s="33">
        <v>0</v>
      </c>
      <c r="Q231" s="22">
        <f t="shared" si="12"/>
        <v>0</v>
      </c>
      <c r="R231" s="74"/>
      <c r="S231" s="71"/>
    </row>
    <row r="232" spans="1:19">
      <c r="A232" s="22"/>
      <c r="B232" s="17" t="s">
        <v>42</v>
      </c>
      <c r="C232" s="23" t="s">
        <v>36</v>
      </c>
      <c r="D232" s="22" t="s">
        <v>37</v>
      </c>
      <c r="E232" s="35" t="s">
        <v>513</v>
      </c>
      <c r="F232" s="17" t="s">
        <v>514</v>
      </c>
      <c r="G232" s="17" t="s">
        <v>515</v>
      </c>
      <c r="H232" s="40" t="s">
        <v>516</v>
      </c>
      <c r="I232" s="58" t="s">
        <v>517</v>
      </c>
      <c r="J232" s="22">
        <v>1</v>
      </c>
      <c r="K232" s="22"/>
      <c r="L232" s="22">
        <v>1</v>
      </c>
      <c r="M232" s="22">
        <v>1</v>
      </c>
      <c r="N232" s="33">
        <v>1</v>
      </c>
      <c r="O232" s="33"/>
      <c r="P232" s="33"/>
      <c r="Q232" s="22">
        <f t="shared" si="12"/>
        <v>0</v>
      </c>
      <c r="R232" s="74" t="s">
        <v>518</v>
      </c>
      <c r="S232" s="71"/>
    </row>
    <row r="233" spans="1:19">
      <c r="A233" s="22"/>
      <c r="B233" s="17" t="s">
        <v>42</v>
      </c>
      <c r="C233" s="23" t="s">
        <v>36</v>
      </c>
      <c r="D233" s="22" t="s">
        <v>47</v>
      </c>
      <c r="E233" s="69" t="s">
        <v>519</v>
      </c>
      <c r="F233" s="17" t="s">
        <v>520</v>
      </c>
      <c r="G233" s="17" t="s">
        <v>521</v>
      </c>
      <c r="H233" s="40" t="s">
        <v>522</v>
      </c>
      <c r="I233" s="58" t="s">
        <v>523</v>
      </c>
      <c r="J233" s="22">
        <v>3</v>
      </c>
      <c r="K233" s="22"/>
      <c r="L233" s="22">
        <v>3</v>
      </c>
      <c r="M233" s="22">
        <v>3</v>
      </c>
      <c r="N233" s="33">
        <v>3</v>
      </c>
      <c r="O233" s="33"/>
      <c r="P233" s="33"/>
      <c r="Q233" s="22">
        <f t="shared" si="12"/>
        <v>0</v>
      </c>
      <c r="R233" s="74" t="s">
        <v>524</v>
      </c>
      <c r="S233" s="71"/>
    </row>
    <row r="234" spans="1:19">
      <c r="A234" s="22"/>
      <c r="B234" s="17" t="s">
        <v>42</v>
      </c>
      <c r="C234" s="23" t="s">
        <v>36</v>
      </c>
      <c r="D234" s="22" t="s">
        <v>37</v>
      </c>
      <c r="E234" s="69" t="s">
        <v>525</v>
      </c>
      <c r="F234" s="17" t="s">
        <v>526</v>
      </c>
      <c r="G234" s="17" t="s">
        <v>527</v>
      </c>
      <c r="H234" s="40" t="s">
        <v>528</v>
      </c>
      <c r="I234" s="58" t="s">
        <v>529</v>
      </c>
      <c r="J234" s="22">
        <v>17</v>
      </c>
      <c r="K234" s="22"/>
      <c r="L234" s="22">
        <v>17</v>
      </c>
      <c r="M234" s="22">
        <v>17</v>
      </c>
      <c r="N234" s="33">
        <v>17</v>
      </c>
      <c r="O234" s="33"/>
      <c r="P234" s="33"/>
      <c r="Q234" s="22">
        <f t="shared" si="12"/>
        <v>0</v>
      </c>
      <c r="R234" s="74" t="s">
        <v>530</v>
      </c>
      <c r="S234" s="71"/>
    </row>
    <row r="235" spans="1:19">
      <c r="A235" s="22"/>
      <c r="B235" s="17" t="s">
        <v>42</v>
      </c>
      <c r="C235" s="23" t="s">
        <v>36</v>
      </c>
      <c r="D235" s="22" t="s">
        <v>37</v>
      </c>
      <c r="E235" s="69" t="s">
        <v>531</v>
      </c>
      <c r="F235" s="57" t="s">
        <v>532</v>
      </c>
      <c r="G235" s="22" t="s">
        <v>533</v>
      </c>
      <c r="H235" s="40" t="s">
        <v>512</v>
      </c>
      <c r="I235" s="40" t="s">
        <v>94</v>
      </c>
      <c r="J235" s="22">
        <v>18</v>
      </c>
      <c r="K235" s="22"/>
      <c r="L235" s="22">
        <v>18</v>
      </c>
      <c r="M235" s="22">
        <v>18</v>
      </c>
      <c r="N235" s="33">
        <v>18</v>
      </c>
      <c r="O235" s="33"/>
      <c r="P235" s="33"/>
      <c r="Q235" s="22">
        <f t="shared" si="12"/>
        <v>0</v>
      </c>
      <c r="R235" s="74"/>
      <c r="S235" s="71"/>
    </row>
    <row r="236" spans="1:19">
      <c r="A236" s="22"/>
      <c r="B236" s="17" t="s">
        <v>42</v>
      </c>
      <c r="C236" s="23" t="s">
        <v>36</v>
      </c>
      <c r="D236" s="22" t="s">
        <v>37</v>
      </c>
      <c r="E236" s="169" t="s">
        <v>534</v>
      </c>
      <c r="F236" s="22" t="s">
        <v>535</v>
      </c>
      <c r="G236" s="22" t="s">
        <v>536</v>
      </c>
      <c r="H236" s="22" t="s">
        <v>537</v>
      </c>
      <c r="I236" s="173" t="s">
        <v>94</v>
      </c>
      <c r="J236" s="22">
        <v>4</v>
      </c>
      <c r="K236" s="22"/>
      <c r="L236" s="22">
        <v>4</v>
      </c>
      <c r="M236" s="22">
        <v>4</v>
      </c>
      <c r="N236" s="33">
        <v>4</v>
      </c>
      <c r="O236" s="33"/>
      <c r="P236" s="33"/>
      <c r="Q236" s="22">
        <f t="shared" si="12"/>
        <v>0</v>
      </c>
      <c r="R236" s="74"/>
      <c r="S236" s="71"/>
    </row>
    <row r="237" spans="1:19">
      <c r="A237" s="22"/>
      <c r="B237" s="17"/>
      <c r="C237" s="174"/>
      <c r="D237" s="175"/>
      <c r="E237" s="176" t="s">
        <v>538</v>
      </c>
      <c r="F237" s="175" t="s">
        <v>539</v>
      </c>
      <c r="G237" s="175" t="s">
        <v>540</v>
      </c>
      <c r="H237" s="177" t="s">
        <v>541</v>
      </c>
      <c r="I237" s="419"/>
      <c r="J237" s="175"/>
      <c r="K237" s="175"/>
      <c r="L237" s="175"/>
      <c r="M237" s="175"/>
      <c r="N237" s="178"/>
      <c r="O237" s="178"/>
      <c r="P237" s="178"/>
      <c r="Q237" s="175"/>
      <c r="R237" s="179"/>
      <c r="S237" s="180"/>
    </row>
    <row r="238" spans="1:19">
      <c r="A238" s="22"/>
      <c r="B238" s="17" t="s">
        <v>42</v>
      </c>
      <c r="C238" s="23" t="s">
        <v>36</v>
      </c>
      <c r="D238" s="150" t="s">
        <v>37</v>
      </c>
      <c r="E238" s="498" t="s">
        <v>2467</v>
      </c>
      <c r="F238" s="94" t="s">
        <v>2468</v>
      </c>
      <c r="G238" s="94" t="s">
        <v>2469</v>
      </c>
      <c r="H238" s="517" t="s">
        <v>2470</v>
      </c>
      <c r="I238" s="247" t="s">
        <v>94</v>
      </c>
      <c r="J238" s="110">
        <v>9</v>
      </c>
      <c r="K238" s="22"/>
      <c r="L238" s="22">
        <v>9</v>
      </c>
      <c r="M238" s="22">
        <v>9</v>
      </c>
      <c r="N238" s="33">
        <v>9</v>
      </c>
      <c r="O238" s="33"/>
      <c r="P238" s="33"/>
      <c r="Q238" s="22">
        <f>+M238-N238-O238-P238</f>
        <v>0</v>
      </c>
      <c r="R238" s="74"/>
      <c r="S238" s="71"/>
    </row>
    <row r="239" spans="1:19">
      <c r="A239" s="22"/>
      <c r="B239" s="17" t="s">
        <v>42</v>
      </c>
      <c r="C239" s="23" t="s">
        <v>36</v>
      </c>
      <c r="D239" s="147" t="s">
        <v>37</v>
      </c>
      <c r="E239" s="518" t="s">
        <v>2471</v>
      </c>
      <c r="F239" s="327" t="s">
        <v>2472</v>
      </c>
      <c r="G239" t="s">
        <v>2473</v>
      </c>
      <c r="H239" s="517" t="s">
        <v>2474</v>
      </c>
      <c r="I239" s="171" t="s">
        <v>94</v>
      </c>
      <c r="J239" s="110">
        <v>2</v>
      </c>
      <c r="K239" s="22"/>
      <c r="L239" s="22">
        <v>2</v>
      </c>
      <c r="M239" s="22">
        <v>2</v>
      </c>
      <c r="N239" s="33">
        <v>2</v>
      </c>
      <c r="O239" s="33"/>
      <c r="P239" s="33"/>
      <c r="Q239" s="22"/>
      <c r="R239" s="74"/>
      <c r="S239" s="71"/>
    </row>
    <row r="240" spans="1:19">
      <c r="A240" s="22"/>
      <c r="B240" s="17" t="s">
        <v>42</v>
      </c>
      <c r="C240" s="283" t="s">
        <v>36</v>
      </c>
      <c r="D240" s="93" t="s">
        <v>37</v>
      </c>
      <c r="E240" s="498" t="s">
        <v>2475</v>
      </c>
      <c r="F240" s="94" t="s">
        <v>2476</v>
      </c>
      <c r="G240" s="94" t="s">
        <v>2477</v>
      </c>
      <c r="H240" s="171" t="s">
        <v>2478</v>
      </c>
      <c r="I240" s="171" t="s">
        <v>94</v>
      </c>
      <c r="J240" s="110">
        <v>4</v>
      </c>
      <c r="K240" s="22"/>
      <c r="L240" s="22">
        <v>4</v>
      </c>
      <c r="M240" s="22">
        <v>4</v>
      </c>
      <c r="N240" s="33">
        <v>4</v>
      </c>
      <c r="O240" s="33"/>
      <c r="P240" s="33"/>
      <c r="Q240" s="22">
        <f>+M240-N240-O240-P240</f>
        <v>0</v>
      </c>
      <c r="R240" s="74"/>
      <c r="S240" s="71"/>
    </row>
    <row r="241" spans="1:19">
      <c r="A241" s="22"/>
      <c r="B241" s="17" t="s">
        <v>42</v>
      </c>
      <c r="C241" s="23" t="s">
        <v>36</v>
      </c>
      <c r="D241" s="147" t="s">
        <v>47</v>
      </c>
      <c r="E241" s="498" t="s">
        <v>2492</v>
      </c>
      <c r="F241" t="s">
        <v>2493</v>
      </c>
      <c r="G241" t="s">
        <v>2494</v>
      </c>
      <c r="H241" s="171" t="s">
        <v>2495</v>
      </c>
      <c r="I241" s="171" t="s">
        <v>94</v>
      </c>
      <c r="J241" s="110">
        <v>1</v>
      </c>
      <c r="K241" s="22"/>
      <c r="L241" s="22">
        <v>2</v>
      </c>
      <c r="M241" s="22">
        <v>1</v>
      </c>
      <c r="N241" s="33">
        <v>1</v>
      </c>
      <c r="O241" s="33"/>
      <c r="P241" s="33"/>
      <c r="Q241" s="22"/>
      <c r="R241" s="74"/>
      <c r="S241" s="71"/>
    </row>
    <row r="242" spans="1:19">
      <c r="A242" s="22"/>
      <c r="B242" s="17" t="s">
        <v>42</v>
      </c>
      <c r="C242" s="23" t="s">
        <v>36</v>
      </c>
      <c r="D242" s="22" t="s">
        <v>37</v>
      </c>
      <c r="E242" s="69" t="s">
        <v>542</v>
      </c>
      <c r="F242" s="22" t="s">
        <v>543</v>
      </c>
      <c r="G242" s="22" t="s">
        <v>544</v>
      </c>
      <c r="H242" s="40" t="s">
        <v>545</v>
      </c>
      <c r="I242" s="40"/>
      <c r="J242" s="22">
        <v>1</v>
      </c>
      <c r="K242" s="22"/>
      <c r="L242" s="22">
        <v>2</v>
      </c>
      <c r="M242" s="22">
        <v>1</v>
      </c>
      <c r="N242" s="33">
        <v>1</v>
      </c>
      <c r="O242" s="33"/>
      <c r="P242" s="33"/>
      <c r="Q242" s="22"/>
      <c r="R242" s="74"/>
      <c r="S242" s="71"/>
    </row>
    <row r="243" spans="1:19">
      <c r="A243" s="22"/>
      <c r="B243" s="17" t="s">
        <v>42</v>
      </c>
      <c r="C243" s="283" t="s">
        <v>36</v>
      </c>
      <c r="D243" s="93" t="s">
        <v>37</v>
      </c>
      <c r="E243" s="498" t="s">
        <v>2487</v>
      </c>
      <c r="F243" s="94" t="s">
        <v>2488</v>
      </c>
      <c r="G243" s="166" t="s">
        <v>2489</v>
      </c>
      <c r="H243" s="171" t="s">
        <v>2490</v>
      </c>
      <c r="I243" s="171" t="s">
        <v>94</v>
      </c>
      <c r="J243" s="110">
        <v>5</v>
      </c>
      <c r="K243" s="22"/>
      <c r="L243" s="22">
        <v>5</v>
      </c>
      <c r="M243" s="22">
        <v>5</v>
      </c>
      <c r="N243" s="33">
        <v>5</v>
      </c>
      <c r="O243" s="33"/>
      <c r="P243" s="33"/>
      <c r="Q243" s="22">
        <f>+M243-N243-O243-P243</f>
        <v>0</v>
      </c>
      <c r="R243" s="74"/>
      <c r="S243" s="71"/>
    </row>
    <row r="244" spans="1:19">
      <c r="A244" s="22"/>
      <c r="B244" s="17"/>
      <c r="C244" s="174"/>
      <c r="D244" s="175"/>
      <c r="E244" s="176" t="s">
        <v>546</v>
      </c>
      <c r="F244" s="175" t="s">
        <v>547</v>
      </c>
      <c r="G244" s="175" t="s">
        <v>548</v>
      </c>
      <c r="H244" s="177" t="s">
        <v>421</v>
      </c>
      <c r="I244" s="177"/>
      <c r="J244" s="175"/>
      <c r="K244" s="175"/>
      <c r="L244" s="175"/>
      <c r="M244" s="175"/>
      <c r="N244" s="178"/>
      <c r="O244" s="178"/>
      <c r="P244" s="178"/>
      <c r="Q244" s="175"/>
      <c r="R244" s="179"/>
      <c r="S244" s="180"/>
    </row>
    <row r="245" spans="1:19">
      <c r="A245" s="22"/>
      <c r="B245" s="17" t="s">
        <v>42</v>
      </c>
      <c r="C245" s="283" t="s">
        <v>36</v>
      </c>
      <c r="D245" s="93" t="s">
        <v>37</v>
      </c>
      <c r="E245" s="169" t="s">
        <v>2483</v>
      </c>
      <c r="F245" t="s">
        <v>2484</v>
      </c>
      <c r="G245" t="s">
        <v>2485</v>
      </c>
      <c r="H245" s="147" t="s">
        <v>2486</v>
      </c>
      <c r="I245" s="171" t="s">
        <v>94</v>
      </c>
      <c r="J245" s="17">
        <v>1</v>
      </c>
      <c r="K245" s="17"/>
      <c r="L245" s="17">
        <v>1</v>
      </c>
      <c r="M245" s="22">
        <v>1</v>
      </c>
      <c r="N245" s="33">
        <v>1</v>
      </c>
      <c r="O245" s="33"/>
      <c r="P245" s="33"/>
      <c r="Q245" s="22">
        <f>+M245-N245-O245-P245</f>
        <v>0</v>
      </c>
      <c r="R245" s="74"/>
      <c r="S245" s="71"/>
    </row>
    <row r="246" spans="1:19">
      <c r="A246" s="22"/>
      <c r="B246" s="17" t="s">
        <v>42</v>
      </c>
      <c r="C246" s="23" t="s">
        <v>36</v>
      </c>
      <c r="D246" s="22" t="s">
        <v>47</v>
      </c>
      <c r="E246" s="69" t="s">
        <v>549</v>
      </c>
      <c r="F246" s="22" t="s">
        <v>550</v>
      </c>
      <c r="G246" s="22" t="s">
        <v>551</v>
      </c>
      <c r="H246" s="173" t="s">
        <v>552</v>
      </c>
      <c r="I246" s="40"/>
      <c r="J246" s="22">
        <v>1</v>
      </c>
      <c r="K246" s="22"/>
      <c r="L246" s="22">
        <v>2</v>
      </c>
      <c r="M246" s="22">
        <v>1</v>
      </c>
      <c r="N246" s="33">
        <v>1</v>
      </c>
      <c r="O246" s="33"/>
      <c r="P246" s="33"/>
      <c r="Q246" s="22">
        <f>+M246-N246-O246-P246</f>
        <v>0</v>
      </c>
      <c r="R246" s="74"/>
      <c r="S246" s="71"/>
    </row>
    <row r="247" spans="1:19">
      <c r="A247" s="22"/>
      <c r="B247" s="17" t="s">
        <v>42</v>
      </c>
      <c r="C247" s="23" t="s">
        <v>36</v>
      </c>
      <c r="D247" s="22" t="s">
        <v>37</v>
      </c>
      <c r="E247" s="69" t="s">
        <v>553</v>
      </c>
      <c r="F247" s="22" t="s">
        <v>554</v>
      </c>
      <c r="G247" s="22" t="s">
        <v>555</v>
      </c>
      <c r="H247" s="40" t="s">
        <v>556</v>
      </c>
      <c r="I247" s="40"/>
      <c r="J247" s="22">
        <v>2</v>
      </c>
      <c r="K247" s="22"/>
      <c r="L247" s="22">
        <v>3</v>
      </c>
      <c r="M247" s="22">
        <v>2</v>
      </c>
      <c r="N247" s="33">
        <v>2</v>
      </c>
      <c r="O247" s="33"/>
      <c r="P247" s="33"/>
      <c r="Q247" s="22">
        <f t="shared" ref="Q247:Q290" si="13">+M247-N247-O247-P247</f>
        <v>0</v>
      </c>
      <c r="R247" s="74"/>
      <c r="S247" s="71"/>
    </row>
    <row r="248" spans="1:19">
      <c r="A248" s="22"/>
      <c r="B248" s="17" t="s">
        <v>42</v>
      </c>
      <c r="C248" s="23" t="s">
        <v>36</v>
      </c>
      <c r="D248" s="22" t="s">
        <v>47</v>
      </c>
      <c r="E248" s="69" t="s">
        <v>557</v>
      </c>
      <c r="F248" s="22" t="s">
        <v>558</v>
      </c>
      <c r="G248" s="22" t="s">
        <v>559</v>
      </c>
      <c r="H248" s="40" t="s">
        <v>560</v>
      </c>
      <c r="I248" s="40"/>
      <c r="J248" s="22">
        <v>2</v>
      </c>
      <c r="K248" s="22"/>
      <c r="L248" s="22">
        <v>2</v>
      </c>
      <c r="M248" s="22">
        <v>2</v>
      </c>
      <c r="N248" s="33">
        <v>2</v>
      </c>
      <c r="O248" s="33"/>
      <c r="P248" s="33"/>
      <c r="Q248" s="22">
        <f t="shared" si="13"/>
        <v>0</v>
      </c>
      <c r="R248" s="74"/>
      <c r="S248" s="71"/>
    </row>
    <row r="249" spans="1:19">
      <c r="A249" s="22"/>
      <c r="B249" s="17" t="s">
        <v>42</v>
      </c>
      <c r="C249" s="283" t="s">
        <v>36</v>
      </c>
      <c r="D249" s="93" t="s">
        <v>37</v>
      </c>
      <c r="E249" s="519" t="s">
        <v>2479</v>
      </c>
      <c r="F249" s="520" t="s">
        <v>2501</v>
      </c>
      <c r="G249" s="520" t="s">
        <v>2502</v>
      </c>
      <c r="H249" s="517" t="s">
        <v>2503</v>
      </c>
      <c r="I249" s="171" t="s">
        <v>94</v>
      </c>
      <c r="J249" s="22">
        <v>2</v>
      </c>
      <c r="K249" s="22"/>
      <c r="L249" s="22">
        <v>3</v>
      </c>
      <c r="M249" s="22">
        <v>2</v>
      </c>
      <c r="N249" s="33">
        <v>2</v>
      </c>
      <c r="O249" s="33"/>
      <c r="P249" s="33"/>
      <c r="Q249" s="22"/>
      <c r="R249" s="74"/>
      <c r="S249" s="115"/>
    </row>
    <row r="250" spans="1:19">
      <c r="A250" s="22"/>
      <c r="B250" s="17" t="s">
        <v>42</v>
      </c>
      <c r="C250" s="283" t="s">
        <v>36</v>
      </c>
      <c r="D250" s="93" t="s">
        <v>47</v>
      </c>
      <c r="E250" s="498" t="s">
        <v>2497</v>
      </c>
      <c r="F250" s="94" t="s">
        <v>2498</v>
      </c>
      <c r="G250" s="94" t="s">
        <v>2499</v>
      </c>
      <c r="H250" s="171" t="s">
        <v>2500</v>
      </c>
      <c r="I250" s="171"/>
      <c r="J250" s="22"/>
      <c r="K250" s="22"/>
      <c r="L250" s="22"/>
      <c r="M250" s="22"/>
      <c r="N250" s="33"/>
      <c r="O250" s="33"/>
      <c r="P250" s="33"/>
      <c r="Q250" s="22"/>
      <c r="R250" s="74"/>
      <c r="S250" s="115"/>
    </row>
    <row r="251" spans="1:19">
      <c r="A251" s="22"/>
      <c r="B251" s="17" t="s">
        <v>42</v>
      </c>
      <c r="C251" s="23" t="s">
        <v>36</v>
      </c>
      <c r="D251" s="22" t="s">
        <v>37</v>
      </c>
      <c r="E251" s="69" t="s">
        <v>561</v>
      </c>
      <c r="F251" s="22" t="s">
        <v>562</v>
      </c>
      <c r="G251" s="22" t="s">
        <v>563</v>
      </c>
      <c r="H251" s="40" t="s">
        <v>564</v>
      </c>
      <c r="I251" s="40"/>
      <c r="J251" s="22">
        <v>2</v>
      </c>
      <c r="K251" s="22"/>
      <c r="L251" s="22">
        <v>2</v>
      </c>
      <c r="M251" s="22">
        <v>2</v>
      </c>
      <c r="N251" s="33">
        <v>2</v>
      </c>
      <c r="O251" s="33"/>
      <c r="P251" s="33"/>
      <c r="Q251" s="22">
        <f t="shared" si="13"/>
        <v>0</v>
      </c>
      <c r="R251" s="74"/>
      <c r="S251" s="115"/>
    </row>
    <row r="252" spans="1:19">
      <c r="A252" s="22"/>
      <c r="B252" s="17" t="s">
        <v>42</v>
      </c>
      <c r="C252" s="23" t="s">
        <v>36</v>
      </c>
      <c r="D252" s="86" t="s">
        <v>37</v>
      </c>
      <c r="E252" s="186" t="s">
        <v>565</v>
      </c>
      <c r="F252" s="57" t="s">
        <v>566</v>
      </c>
      <c r="G252" s="22" t="s">
        <v>567</v>
      </c>
      <c r="H252" s="40" t="s">
        <v>568</v>
      </c>
      <c r="I252" s="40"/>
      <c r="J252" s="22">
        <v>4</v>
      </c>
      <c r="K252" s="22"/>
      <c r="L252" s="22">
        <v>4</v>
      </c>
      <c r="M252" s="22">
        <v>4</v>
      </c>
      <c r="N252" s="33">
        <v>4</v>
      </c>
      <c r="O252" s="33"/>
      <c r="P252" s="33"/>
      <c r="Q252" s="22">
        <f t="shared" si="13"/>
        <v>0</v>
      </c>
      <c r="R252" s="74"/>
      <c r="S252" s="71"/>
    </row>
    <row r="253" spans="1:19">
      <c r="A253" s="22"/>
      <c r="B253" s="17" t="s">
        <v>42</v>
      </c>
      <c r="C253" s="23" t="s">
        <v>36</v>
      </c>
      <c r="D253" s="147" t="s">
        <v>47</v>
      </c>
      <c r="E253" s="69" t="s">
        <v>2504</v>
      </c>
      <c r="F253" t="s">
        <v>2505</v>
      </c>
      <c r="G253" t="s">
        <v>2506</v>
      </c>
      <c r="H253" s="40" t="s">
        <v>2507</v>
      </c>
      <c r="I253" s="247"/>
      <c r="J253" s="22">
        <v>2</v>
      </c>
      <c r="K253" s="22"/>
      <c r="L253" s="22">
        <v>2</v>
      </c>
      <c r="M253" s="22">
        <v>2</v>
      </c>
      <c r="N253" s="33">
        <v>2</v>
      </c>
      <c r="O253" s="33"/>
      <c r="P253" s="33"/>
      <c r="Q253" s="22">
        <f t="shared" si="13"/>
        <v>0</v>
      </c>
      <c r="R253" s="366"/>
      <c r="S253" s="367"/>
    </row>
    <row r="254" spans="1:19">
      <c r="A254" s="22"/>
      <c r="B254" s="22" t="s">
        <v>35</v>
      </c>
      <c r="C254" s="23" t="s">
        <v>36</v>
      </c>
      <c r="D254" s="22" t="s">
        <v>37</v>
      </c>
      <c r="E254" s="35" t="s">
        <v>573</v>
      </c>
      <c r="F254" s="17" t="s">
        <v>574</v>
      </c>
      <c r="G254" s="17"/>
      <c r="H254" s="17"/>
      <c r="I254" s="66" t="s">
        <v>573</v>
      </c>
      <c r="J254" s="17">
        <v>1</v>
      </c>
      <c r="K254" s="17"/>
      <c r="L254" s="17">
        <v>1</v>
      </c>
      <c r="M254" s="17">
        <v>1</v>
      </c>
      <c r="N254" s="33">
        <v>0</v>
      </c>
      <c r="O254" s="33">
        <v>0</v>
      </c>
      <c r="P254" s="33">
        <v>1</v>
      </c>
      <c r="Q254" s="22">
        <f t="shared" si="13"/>
        <v>0</v>
      </c>
      <c r="R254" s="74"/>
      <c r="S254" s="28">
        <v>42040</v>
      </c>
    </row>
    <row r="255" spans="1:19">
      <c r="A255" s="22"/>
      <c r="B255" s="22" t="s">
        <v>35</v>
      </c>
      <c r="C255" s="23" t="s">
        <v>36</v>
      </c>
      <c r="D255" s="22" t="s">
        <v>352</v>
      </c>
      <c r="E255" s="58" t="s">
        <v>575</v>
      </c>
      <c r="F255" s="31" t="s">
        <v>576</v>
      </c>
      <c r="G255" s="17" t="s">
        <v>577</v>
      </c>
      <c r="H255" s="17"/>
      <c r="I255" s="35" t="s">
        <v>573</v>
      </c>
      <c r="J255" s="17">
        <v>1</v>
      </c>
      <c r="K255" s="17"/>
      <c r="L255" s="17">
        <v>1</v>
      </c>
      <c r="M255" s="17">
        <v>1</v>
      </c>
      <c r="N255" s="33">
        <v>0</v>
      </c>
      <c r="O255" s="33">
        <v>0</v>
      </c>
      <c r="P255" s="33">
        <v>1</v>
      </c>
      <c r="Q255" s="22">
        <f t="shared" si="13"/>
        <v>0</v>
      </c>
      <c r="R255" s="27">
        <v>38959</v>
      </c>
      <c r="S255" s="28">
        <v>42430</v>
      </c>
    </row>
    <row r="256" spans="1:19">
      <c r="A256" s="22"/>
      <c r="B256" s="17" t="s">
        <v>35</v>
      </c>
      <c r="C256" s="23" t="s">
        <v>36</v>
      </c>
      <c r="D256" s="22" t="s">
        <v>37</v>
      </c>
      <c r="E256" s="37" t="s">
        <v>578</v>
      </c>
      <c r="F256" s="30" t="s">
        <v>579</v>
      </c>
      <c r="G256" s="30"/>
      <c r="H256" s="22"/>
      <c r="I256" s="37" t="s">
        <v>578</v>
      </c>
      <c r="J256" s="59">
        <v>1</v>
      </c>
      <c r="K256" s="59"/>
      <c r="L256" s="32">
        <v>1</v>
      </c>
      <c r="M256" s="32">
        <v>1</v>
      </c>
      <c r="N256" s="33">
        <v>0</v>
      </c>
      <c r="O256" s="33">
        <v>0</v>
      </c>
      <c r="P256" s="33">
        <v>1</v>
      </c>
      <c r="Q256" s="22">
        <f t="shared" si="13"/>
        <v>0</v>
      </c>
      <c r="R256" s="27">
        <v>40731</v>
      </c>
      <c r="S256" s="28">
        <v>40980</v>
      </c>
    </row>
    <row r="257" spans="1:19">
      <c r="A257" s="22"/>
      <c r="B257" s="22" t="s">
        <v>35</v>
      </c>
      <c r="C257" s="23" t="s">
        <v>36</v>
      </c>
      <c r="D257" s="22" t="s">
        <v>37</v>
      </c>
      <c r="E257" s="35" t="s">
        <v>580</v>
      </c>
      <c r="F257" s="30" t="s">
        <v>581</v>
      </c>
      <c r="G257" s="30"/>
      <c r="H257" s="17"/>
      <c r="I257" s="17" t="s">
        <v>580</v>
      </c>
      <c r="J257" s="17">
        <v>3</v>
      </c>
      <c r="K257" s="17"/>
      <c r="L257" s="32">
        <v>3</v>
      </c>
      <c r="M257" s="32">
        <v>3</v>
      </c>
      <c r="N257" s="34">
        <v>0</v>
      </c>
      <c r="O257" s="34">
        <v>0</v>
      </c>
      <c r="P257" s="34">
        <v>3</v>
      </c>
      <c r="Q257" s="22">
        <f t="shared" si="13"/>
        <v>0</v>
      </c>
      <c r="R257" s="27">
        <v>40766</v>
      </c>
      <c r="S257" s="28">
        <v>41299</v>
      </c>
    </row>
    <row r="258" spans="1:19">
      <c r="A258" s="22"/>
      <c r="B258" s="22" t="s">
        <v>35</v>
      </c>
      <c r="C258" s="23" t="s">
        <v>36</v>
      </c>
      <c r="D258" s="22" t="s">
        <v>37</v>
      </c>
      <c r="E258" s="132" t="s">
        <v>582</v>
      </c>
      <c r="F258" s="17" t="s">
        <v>583</v>
      </c>
      <c r="G258" s="22" t="s">
        <v>584</v>
      </c>
      <c r="H258" s="22"/>
      <c r="I258" s="188" t="s">
        <v>582</v>
      </c>
      <c r="J258" s="17">
        <v>1</v>
      </c>
      <c r="K258" s="17"/>
      <c r="L258" s="106">
        <v>1</v>
      </c>
      <c r="M258" s="106">
        <v>1</v>
      </c>
      <c r="N258" s="34">
        <v>0</v>
      </c>
      <c r="O258" s="34">
        <v>0</v>
      </c>
      <c r="P258" s="33">
        <v>1</v>
      </c>
      <c r="Q258" s="22">
        <f t="shared" si="13"/>
        <v>0</v>
      </c>
      <c r="R258" s="27">
        <v>40816</v>
      </c>
      <c r="S258" s="28">
        <v>41334</v>
      </c>
    </row>
    <row r="259" spans="1:19">
      <c r="A259" s="22"/>
      <c r="B259" s="22" t="s">
        <v>35</v>
      </c>
      <c r="C259" s="23" t="s">
        <v>36</v>
      </c>
      <c r="D259" s="22" t="s">
        <v>37</v>
      </c>
      <c r="E259" s="37" t="s">
        <v>585</v>
      </c>
      <c r="F259" s="30" t="s">
        <v>586</v>
      </c>
      <c r="G259" s="25"/>
      <c r="H259" s="49"/>
      <c r="I259" s="37" t="s">
        <v>585</v>
      </c>
      <c r="J259" s="51">
        <v>1</v>
      </c>
      <c r="K259" s="51"/>
      <c r="L259" s="24">
        <v>1</v>
      </c>
      <c r="M259" s="24">
        <v>1</v>
      </c>
      <c r="N259" s="26">
        <v>0</v>
      </c>
      <c r="O259" s="26">
        <v>0</v>
      </c>
      <c r="P259" s="26">
        <v>1</v>
      </c>
      <c r="Q259" s="22">
        <f t="shared" si="13"/>
        <v>0</v>
      </c>
      <c r="R259" s="27">
        <v>41589</v>
      </c>
      <c r="S259" s="28">
        <v>41596</v>
      </c>
    </row>
    <row r="260" spans="1:19">
      <c r="A260" s="22"/>
      <c r="B260" s="22" t="s">
        <v>35</v>
      </c>
      <c r="C260" s="23" t="s">
        <v>36</v>
      </c>
      <c r="D260" s="22" t="s">
        <v>37</v>
      </c>
      <c r="E260" s="35" t="s">
        <v>587</v>
      </c>
      <c r="F260" s="17" t="s">
        <v>588</v>
      </c>
      <c r="G260" s="22"/>
      <c r="H260" s="22"/>
      <c r="I260" s="186" t="s">
        <v>587</v>
      </c>
      <c r="J260" s="17">
        <v>1</v>
      </c>
      <c r="K260" s="17"/>
      <c r="L260" s="119">
        <v>1</v>
      </c>
      <c r="M260" s="119">
        <v>1</v>
      </c>
      <c r="N260" s="26">
        <v>0</v>
      </c>
      <c r="O260" s="189">
        <v>0</v>
      </c>
      <c r="P260" s="26">
        <v>1</v>
      </c>
      <c r="Q260" s="22">
        <f t="shared" si="13"/>
        <v>0</v>
      </c>
      <c r="R260" s="27">
        <v>41715</v>
      </c>
      <c r="S260" s="28">
        <v>41949</v>
      </c>
    </row>
    <row r="261" spans="1:19">
      <c r="A261" s="22"/>
      <c r="B261" s="22" t="s">
        <v>35</v>
      </c>
      <c r="C261" s="23" t="s">
        <v>36</v>
      </c>
      <c r="D261" s="22" t="s">
        <v>37</v>
      </c>
      <c r="E261" s="37" t="s">
        <v>589</v>
      </c>
      <c r="F261" s="30" t="s">
        <v>590</v>
      </c>
      <c r="G261" s="25"/>
      <c r="H261" s="49"/>
      <c r="I261" s="37" t="s">
        <v>589</v>
      </c>
      <c r="J261" s="51">
        <v>1</v>
      </c>
      <c r="K261" s="51"/>
      <c r="L261" s="24">
        <v>2</v>
      </c>
      <c r="M261" s="24">
        <v>1</v>
      </c>
      <c r="N261" s="26">
        <v>0</v>
      </c>
      <c r="O261" s="26">
        <v>0</v>
      </c>
      <c r="P261" s="26">
        <v>1</v>
      </c>
      <c r="Q261" s="22">
        <f t="shared" si="13"/>
        <v>0</v>
      </c>
      <c r="R261" s="27">
        <v>41726</v>
      </c>
      <c r="S261" s="28">
        <v>42044</v>
      </c>
    </row>
    <row r="262" spans="1:19">
      <c r="A262" s="22"/>
      <c r="B262" s="17" t="s">
        <v>35</v>
      </c>
      <c r="C262" s="23" t="s">
        <v>36</v>
      </c>
      <c r="D262" s="22" t="s">
        <v>37</v>
      </c>
      <c r="E262" s="35" t="s">
        <v>591</v>
      </c>
      <c r="F262" s="30" t="s">
        <v>592</v>
      </c>
      <c r="G262" s="30"/>
      <c r="H262" s="68"/>
      <c r="I262" s="190" t="s">
        <v>593</v>
      </c>
      <c r="J262" s="30">
        <v>3</v>
      </c>
      <c r="K262" s="30"/>
      <c r="L262" s="32">
        <v>3</v>
      </c>
      <c r="M262" s="32">
        <v>3</v>
      </c>
      <c r="N262" s="34">
        <v>0</v>
      </c>
      <c r="O262" s="34">
        <v>0</v>
      </c>
      <c r="P262" s="33">
        <v>3</v>
      </c>
      <c r="Q262" s="22">
        <f t="shared" si="13"/>
        <v>0</v>
      </c>
      <c r="R262" s="27">
        <v>41733</v>
      </c>
      <c r="S262" s="28">
        <v>42409</v>
      </c>
    </row>
    <row r="263" spans="1:19">
      <c r="A263" s="22"/>
      <c r="B263" s="17" t="s">
        <v>35</v>
      </c>
      <c r="C263" s="23" t="s">
        <v>36</v>
      </c>
      <c r="D263" s="22" t="s">
        <v>37</v>
      </c>
      <c r="E263" s="58" t="s">
        <v>594</v>
      </c>
      <c r="F263" s="17" t="s">
        <v>595</v>
      </c>
      <c r="G263" s="30"/>
      <c r="H263" s="68"/>
      <c r="I263" s="56" t="s">
        <v>594</v>
      </c>
      <c r="J263" s="30">
        <v>2</v>
      </c>
      <c r="K263" s="30"/>
      <c r="L263" s="32">
        <v>2</v>
      </c>
      <c r="M263" s="32">
        <v>2</v>
      </c>
      <c r="N263" s="34">
        <v>0</v>
      </c>
      <c r="O263" s="34">
        <v>0</v>
      </c>
      <c r="P263" s="33">
        <v>2</v>
      </c>
      <c r="Q263" s="22">
        <f t="shared" si="13"/>
        <v>0</v>
      </c>
      <c r="R263" s="27">
        <v>41914</v>
      </c>
      <c r="S263" s="114">
        <v>42114</v>
      </c>
    </row>
    <row r="264" spans="1:19">
      <c r="A264" s="22"/>
      <c r="B264" s="17" t="s">
        <v>35</v>
      </c>
      <c r="C264" s="23" t="s">
        <v>36</v>
      </c>
      <c r="D264" s="22" t="s">
        <v>37</v>
      </c>
      <c r="E264" s="25" t="s">
        <v>596</v>
      </c>
      <c r="F264" s="25" t="s">
        <v>597</v>
      </c>
      <c r="G264" s="25"/>
      <c r="H264" s="191"/>
      <c r="I264" s="192" t="s">
        <v>596</v>
      </c>
      <c r="J264" s="193">
        <v>1</v>
      </c>
      <c r="K264" s="25"/>
      <c r="L264" s="24">
        <v>1</v>
      </c>
      <c r="M264" s="24">
        <v>1</v>
      </c>
      <c r="N264" s="26">
        <v>0</v>
      </c>
      <c r="O264" s="26">
        <v>0</v>
      </c>
      <c r="P264" s="26">
        <v>1</v>
      </c>
      <c r="Q264" s="22">
        <f t="shared" si="13"/>
        <v>0</v>
      </c>
      <c r="R264" s="27">
        <v>42243</v>
      </c>
      <c r="S264" s="28">
        <v>42293</v>
      </c>
    </row>
    <row r="265" spans="1:19">
      <c r="A265" s="40"/>
      <c r="B265" s="194"/>
      <c r="C265" s="23"/>
      <c r="D265" s="42"/>
      <c r="E265" s="116" t="s">
        <v>569</v>
      </c>
      <c r="F265" s="42" t="s">
        <v>570</v>
      </c>
      <c r="G265" s="42" t="s">
        <v>571</v>
      </c>
      <c r="H265" s="42"/>
      <c r="I265" s="187" t="s">
        <v>572</v>
      </c>
      <c r="J265" s="42"/>
      <c r="K265" s="42"/>
      <c r="L265" s="42"/>
      <c r="M265" s="42"/>
      <c r="N265" s="46"/>
      <c r="O265" s="46">
        <v>0</v>
      </c>
      <c r="P265" s="46">
        <v>0</v>
      </c>
      <c r="Q265" s="42">
        <f>+M265-N265-O265-P265</f>
        <v>0</v>
      </c>
      <c r="R265" s="47">
        <v>34607</v>
      </c>
      <c r="S265" s="48">
        <v>35284</v>
      </c>
    </row>
    <row r="266" spans="1:19">
      <c r="A266" s="263"/>
      <c r="B266" s="194" t="s">
        <v>63</v>
      </c>
      <c r="C266" s="23" t="s">
        <v>36</v>
      </c>
      <c r="D266" s="22" t="s">
        <v>37</v>
      </c>
      <c r="E266" s="37" t="s">
        <v>1622</v>
      </c>
      <c r="F266" s="30" t="s">
        <v>1623</v>
      </c>
      <c r="G266" s="17" t="s">
        <v>1624</v>
      </c>
      <c r="H266" s="17"/>
      <c r="I266" s="234" t="s">
        <v>1625</v>
      </c>
      <c r="J266" s="17">
        <v>6</v>
      </c>
      <c r="K266" s="17"/>
      <c r="L266" s="32">
        <v>6</v>
      </c>
      <c r="M266" s="32">
        <v>6</v>
      </c>
      <c r="N266" s="33">
        <v>2</v>
      </c>
      <c r="O266" s="33">
        <v>0</v>
      </c>
      <c r="P266" s="33">
        <v>4</v>
      </c>
      <c r="Q266" s="22">
        <f t="shared" si="13"/>
        <v>0</v>
      </c>
      <c r="R266" s="27">
        <v>38701</v>
      </c>
      <c r="S266" s="28">
        <v>42135</v>
      </c>
    </row>
    <row r="267" spans="1:19">
      <c r="A267" s="263"/>
      <c r="B267" s="194" t="s">
        <v>63</v>
      </c>
      <c r="C267" s="158"/>
      <c r="D267" s="198"/>
      <c r="E267" s="199" t="s">
        <v>1626</v>
      </c>
      <c r="F267" s="17" t="s">
        <v>1627</v>
      </c>
      <c r="G267" s="17" t="s">
        <v>1628</v>
      </c>
      <c r="H267" s="420" t="s">
        <v>1629</v>
      </c>
      <c r="I267" s="38" t="s">
        <v>1630</v>
      </c>
      <c r="J267" s="17"/>
      <c r="K267" s="17"/>
      <c r="L267" s="17"/>
      <c r="M267" s="17"/>
      <c r="N267" s="33"/>
      <c r="O267" s="33">
        <v>0</v>
      </c>
      <c r="P267" s="33">
        <v>0</v>
      </c>
      <c r="Q267" s="22">
        <f t="shared" si="13"/>
        <v>0</v>
      </c>
      <c r="R267" s="27">
        <v>38873</v>
      </c>
      <c r="S267" s="28">
        <v>40626</v>
      </c>
    </row>
    <row r="268" spans="1:19">
      <c r="A268" s="263"/>
      <c r="B268" s="194" t="s">
        <v>63</v>
      </c>
      <c r="C268" s="158"/>
      <c r="D268" s="198"/>
      <c r="E268" s="199" t="s">
        <v>1626</v>
      </c>
      <c r="F268" s="17" t="s">
        <v>1631</v>
      </c>
      <c r="G268" s="17" t="s">
        <v>1632</v>
      </c>
      <c r="H268" s="31" t="s">
        <v>1633</v>
      </c>
      <c r="I268" s="58" t="s">
        <v>1630</v>
      </c>
      <c r="J268" s="17"/>
      <c r="K268" s="17"/>
      <c r="L268" s="17">
        <v>0</v>
      </c>
      <c r="M268" s="17">
        <v>0</v>
      </c>
      <c r="N268" s="33">
        <v>0</v>
      </c>
      <c r="O268" s="33">
        <v>0</v>
      </c>
      <c r="P268" s="33">
        <f>23-23</f>
        <v>0</v>
      </c>
      <c r="Q268" s="22">
        <f t="shared" si="13"/>
        <v>0</v>
      </c>
      <c r="R268" s="27">
        <v>38873</v>
      </c>
      <c r="S268" s="28">
        <v>40626</v>
      </c>
    </row>
    <row r="269" spans="1:19">
      <c r="A269" s="263"/>
      <c r="B269" s="194" t="s">
        <v>63</v>
      </c>
      <c r="C269" s="158"/>
      <c r="D269" s="198"/>
      <c r="E269" s="265" t="s">
        <v>1626</v>
      </c>
      <c r="F269" s="17" t="s">
        <v>1634</v>
      </c>
      <c r="G269" s="17" t="s">
        <v>1635</v>
      </c>
      <c r="H269" s="17" t="s">
        <v>1633</v>
      </c>
      <c r="I269" s="58" t="s">
        <v>1630</v>
      </c>
      <c r="J269" s="17"/>
      <c r="K269" s="17"/>
      <c r="L269" s="17"/>
      <c r="M269" s="17"/>
      <c r="N269" s="33"/>
      <c r="O269" s="33">
        <v>0</v>
      </c>
      <c r="P269" s="33">
        <f>155-155</f>
        <v>0</v>
      </c>
      <c r="Q269" s="22">
        <f t="shared" si="13"/>
        <v>0</v>
      </c>
      <c r="R269" s="27">
        <v>38873</v>
      </c>
      <c r="S269" s="28">
        <v>40626</v>
      </c>
    </row>
    <row r="270" spans="1:19">
      <c r="A270" s="303"/>
      <c r="B270" s="194" t="s">
        <v>63</v>
      </c>
      <c r="C270" s="158"/>
      <c r="D270" s="198"/>
      <c r="E270" s="309" t="s">
        <v>1946</v>
      </c>
      <c r="F270" s="17" t="s">
        <v>1947</v>
      </c>
      <c r="G270" s="17"/>
      <c r="H270" s="17"/>
      <c r="I270" s="17" t="s">
        <v>1948</v>
      </c>
      <c r="J270" s="17"/>
      <c r="K270" s="17"/>
      <c r="L270" s="17"/>
      <c r="M270" s="17"/>
      <c r="N270" s="33"/>
      <c r="O270" s="33"/>
      <c r="P270" s="33"/>
      <c r="Q270" s="22">
        <f t="shared" si="13"/>
        <v>0</v>
      </c>
      <c r="R270" s="27">
        <v>39216</v>
      </c>
      <c r="S270" s="28">
        <v>39455</v>
      </c>
    </row>
    <row r="271" spans="1:19">
      <c r="A271" s="303"/>
      <c r="B271" s="194" t="s">
        <v>63</v>
      </c>
      <c r="C271" s="78" t="s">
        <v>36</v>
      </c>
      <c r="D271" s="22" t="s">
        <v>37</v>
      </c>
      <c r="E271" s="37" t="s">
        <v>1949</v>
      </c>
      <c r="F271" s="30" t="s">
        <v>1950</v>
      </c>
      <c r="G271" s="17"/>
      <c r="H271" s="17"/>
      <c r="I271" s="17" t="s">
        <v>1951</v>
      </c>
      <c r="J271" s="17">
        <v>16</v>
      </c>
      <c r="K271" s="17"/>
      <c r="L271" s="32">
        <v>16</v>
      </c>
      <c r="M271" s="32">
        <v>16</v>
      </c>
      <c r="N271" s="33">
        <v>0</v>
      </c>
      <c r="O271" s="34">
        <v>16</v>
      </c>
      <c r="P271" s="34">
        <v>0</v>
      </c>
      <c r="Q271" s="22">
        <f t="shared" si="13"/>
        <v>0</v>
      </c>
      <c r="R271" s="27">
        <v>42209</v>
      </c>
      <c r="S271" s="71"/>
    </row>
    <row r="272" spans="1:19">
      <c r="A272" s="303"/>
      <c r="B272" s="194" t="s">
        <v>63</v>
      </c>
      <c r="C272" s="23" t="s">
        <v>36</v>
      </c>
      <c r="D272" s="22" t="s">
        <v>37</v>
      </c>
      <c r="E272" s="37" t="s">
        <v>1952</v>
      </c>
      <c r="F272" s="30" t="s">
        <v>1953</v>
      </c>
      <c r="G272" s="17"/>
      <c r="H272" s="17"/>
      <c r="I272" s="17" t="s">
        <v>1954</v>
      </c>
      <c r="J272" s="17">
        <v>9</v>
      </c>
      <c r="K272" s="17"/>
      <c r="L272" s="32">
        <v>9</v>
      </c>
      <c r="M272" s="32">
        <v>9</v>
      </c>
      <c r="N272" s="33">
        <v>0</v>
      </c>
      <c r="O272" s="34">
        <v>0</v>
      </c>
      <c r="P272" s="34">
        <v>9</v>
      </c>
      <c r="Q272" s="22">
        <f t="shared" si="13"/>
        <v>0</v>
      </c>
      <c r="R272" s="311">
        <v>40672</v>
      </c>
      <c r="S272" s="237">
        <v>40819</v>
      </c>
    </row>
    <row r="273" spans="1:19" ht="15">
      <c r="A273" s="22"/>
      <c r="B273" s="194" t="s">
        <v>42</v>
      </c>
      <c r="C273" s="78" t="s">
        <v>36</v>
      </c>
      <c r="D273" s="79" t="s">
        <v>352</v>
      </c>
      <c r="E273" s="195" t="s">
        <v>598</v>
      </c>
      <c r="F273" s="196" t="s">
        <v>599</v>
      </c>
      <c r="G273" s="17"/>
      <c r="H273" s="173" t="s">
        <v>600</v>
      </c>
      <c r="I273" s="22" t="s">
        <v>601</v>
      </c>
      <c r="J273" s="17">
        <v>2</v>
      </c>
      <c r="K273" s="17"/>
      <c r="L273" s="111">
        <v>2</v>
      </c>
      <c r="M273" s="111">
        <v>2</v>
      </c>
      <c r="N273" s="33">
        <v>0</v>
      </c>
      <c r="O273" s="33">
        <v>0</v>
      </c>
      <c r="P273" s="33">
        <v>2</v>
      </c>
      <c r="Q273" s="22">
        <f t="shared" si="13"/>
        <v>0</v>
      </c>
      <c r="R273" s="27">
        <v>41227</v>
      </c>
      <c r="S273" s="113">
        <v>41613</v>
      </c>
    </row>
    <row r="274" spans="1:19">
      <c r="A274" s="303"/>
      <c r="B274" s="194" t="s">
        <v>63</v>
      </c>
      <c r="C274" s="78" t="s">
        <v>36</v>
      </c>
      <c r="D274" s="22" t="s">
        <v>352</v>
      </c>
      <c r="E274" s="421" t="s">
        <v>1955</v>
      </c>
      <c r="F274" s="30" t="s">
        <v>1956</v>
      </c>
      <c r="G274" s="17"/>
      <c r="H274" s="17"/>
      <c r="I274" s="131" t="s">
        <v>1957</v>
      </c>
      <c r="J274" s="17">
        <v>1</v>
      </c>
      <c r="K274" s="17"/>
      <c r="L274" s="32">
        <v>1</v>
      </c>
      <c r="M274" s="32">
        <v>1</v>
      </c>
      <c r="N274" s="33">
        <v>0</v>
      </c>
      <c r="O274" s="34">
        <v>1</v>
      </c>
      <c r="P274" s="34"/>
      <c r="Q274" s="22">
        <f t="shared" si="13"/>
        <v>0</v>
      </c>
      <c r="R274" s="27">
        <v>40064</v>
      </c>
      <c r="S274" s="71" t="s">
        <v>1958</v>
      </c>
    </row>
    <row r="275" spans="1:19">
      <c r="A275" s="263"/>
      <c r="B275" s="194" t="s">
        <v>63</v>
      </c>
      <c r="C275" s="158"/>
      <c r="D275" s="198"/>
      <c r="E275" s="199" t="s">
        <v>1636</v>
      </c>
      <c r="F275" s="30" t="s">
        <v>1637</v>
      </c>
      <c r="G275" s="17"/>
      <c r="H275" s="17" t="s">
        <v>1638</v>
      </c>
      <c r="I275" s="31" t="s">
        <v>1639</v>
      </c>
      <c r="J275" s="17"/>
      <c r="K275" s="17"/>
      <c r="L275" s="32"/>
      <c r="M275" s="32"/>
      <c r="N275" s="33"/>
      <c r="O275" s="34"/>
      <c r="P275" s="33"/>
      <c r="Q275" s="22">
        <f t="shared" si="13"/>
        <v>0</v>
      </c>
      <c r="R275" s="74"/>
      <c r="S275" s="71"/>
    </row>
    <row r="276" spans="1:19">
      <c r="A276" s="303"/>
      <c r="B276" s="194" t="s">
        <v>63</v>
      </c>
      <c r="C276" s="23" t="s">
        <v>36</v>
      </c>
      <c r="D276" s="22" t="s">
        <v>37</v>
      </c>
      <c r="E276" s="37" t="s">
        <v>1959</v>
      </c>
      <c r="F276" s="30" t="s">
        <v>1960</v>
      </c>
      <c r="G276" s="17" t="s">
        <v>1961</v>
      </c>
      <c r="H276" s="17" t="s">
        <v>1962</v>
      </c>
      <c r="I276" s="17"/>
      <c r="J276" s="268"/>
      <c r="K276" s="17">
        <v>33</v>
      </c>
      <c r="L276" s="32">
        <v>33</v>
      </c>
      <c r="M276" s="32">
        <v>33</v>
      </c>
      <c r="N276" s="34">
        <v>0</v>
      </c>
      <c r="O276" s="33">
        <v>0</v>
      </c>
      <c r="P276" s="34">
        <v>33</v>
      </c>
      <c r="Q276" s="22">
        <f t="shared" si="13"/>
        <v>0</v>
      </c>
      <c r="R276" s="74" t="s">
        <v>1963</v>
      </c>
      <c r="S276" s="71"/>
    </row>
    <row r="277" spans="1:19">
      <c r="A277" s="303"/>
      <c r="B277" s="194" t="s">
        <v>63</v>
      </c>
      <c r="C277" s="23" t="s">
        <v>36</v>
      </c>
      <c r="D277" s="22" t="s">
        <v>37</v>
      </c>
      <c r="E277" s="37" t="s">
        <v>1959</v>
      </c>
      <c r="F277" s="30" t="s">
        <v>1964</v>
      </c>
      <c r="G277" s="17" t="s">
        <v>1965</v>
      </c>
      <c r="H277" s="17" t="s">
        <v>1966</v>
      </c>
      <c r="I277" s="17" t="s">
        <v>1967</v>
      </c>
      <c r="J277" s="268">
        <v>176</v>
      </c>
      <c r="K277" s="17"/>
      <c r="L277" s="32">
        <v>176</v>
      </c>
      <c r="M277" s="32">
        <v>176</v>
      </c>
      <c r="N277" s="34">
        <v>0</v>
      </c>
      <c r="O277" s="33">
        <v>172</v>
      </c>
      <c r="P277" s="34">
        <v>4</v>
      </c>
      <c r="Q277" s="22">
        <f t="shared" si="13"/>
        <v>0</v>
      </c>
      <c r="R277" s="74" t="s">
        <v>1968</v>
      </c>
      <c r="S277" s="71"/>
    </row>
    <row r="278" spans="1:19">
      <c r="A278" s="303"/>
      <c r="B278" s="194" t="s">
        <v>63</v>
      </c>
      <c r="C278" s="23" t="s">
        <v>36</v>
      </c>
      <c r="D278" s="22" t="s">
        <v>352</v>
      </c>
      <c r="E278" s="37" t="s">
        <v>1969</v>
      </c>
      <c r="F278" s="30" t="s">
        <v>1970</v>
      </c>
      <c r="G278" s="17" t="s">
        <v>1971</v>
      </c>
      <c r="H278" s="22" t="s">
        <v>1972</v>
      </c>
      <c r="I278" s="31" t="s">
        <v>1973</v>
      </c>
      <c r="J278" s="17">
        <v>3</v>
      </c>
      <c r="K278" s="17"/>
      <c r="L278" s="32">
        <v>3</v>
      </c>
      <c r="M278" s="32">
        <v>3</v>
      </c>
      <c r="N278" s="34">
        <v>0</v>
      </c>
      <c r="O278" s="33">
        <v>0</v>
      </c>
      <c r="P278" s="34">
        <v>3</v>
      </c>
      <c r="Q278" s="22">
        <f t="shared" si="13"/>
        <v>0</v>
      </c>
      <c r="R278" s="27">
        <v>39422</v>
      </c>
      <c r="S278" s="28">
        <v>42032</v>
      </c>
    </row>
    <row r="279" spans="1:19">
      <c r="A279" s="40"/>
      <c r="B279" s="194" t="s">
        <v>63</v>
      </c>
      <c r="C279" s="23" t="s">
        <v>36</v>
      </c>
      <c r="D279" s="22" t="s">
        <v>352</v>
      </c>
      <c r="E279" s="37" t="s">
        <v>602</v>
      </c>
      <c r="F279" s="30" t="s">
        <v>603</v>
      </c>
      <c r="G279" s="17"/>
      <c r="H279" s="17" t="s">
        <v>604</v>
      </c>
      <c r="I279" s="17" t="s">
        <v>605</v>
      </c>
      <c r="J279" s="17">
        <v>3</v>
      </c>
      <c r="K279" s="17"/>
      <c r="L279" s="32">
        <v>3</v>
      </c>
      <c r="M279" s="32">
        <v>3</v>
      </c>
      <c r="N279" s="33">
        <v>2</v>
      </c>
      <c r="O279" s="33">
        <v>0</v>
      </c>
      <c r="P279" s="33">
        <v>1</v>
      </c>
      <c r="Q279" s="22">
        <f t="shared" si="13"/>
        <v>0</v>
      </c>
      <c r="R279" s="27">
        <v>40280</v>
      </c>
      <c r="S279" s="28">
        <v>41312</v>
      </c>
    </row>
    <row r="280" spans="1:19">
      <c r="A280" s="22"/>
      <c r="B280" s="194" t="s">
        <v>42</v>
      </c>
      <c r="C280" s="78" t="s">
        <v>36</v>
      </c>
      <c r="D280" s="22" t="s">
        <v>37</v>
      </c>
      <c r="E280" s="37" t="s">
        <v>606</v>
      </c>
      <c r="F280" s="120" t="s">
        <v>607</v>
      </c>
      <c r="G280" s="22"/>
      <c r="H280" s="197"/>
      <c r="I280" s="38" t="s">
        <v>608</v>
      </c>
      <c r="J280" s="22">
        <v>30</v>
      </c>
      <c r="K280" s="22"/>
      <c r="L280" s="32">
        <v>30</v>
      </c>
      <c r="M280" s="32">
        <v>30</v>
      </c>
      <c r="N280" s="34">
        <v>0</v>
      </c>
      <c r="O280" s="34">
        <v>0</v>
      </c>
      <c r="P280" s="34">
        <v>30</v>
      </c>
      <c r="Q280" s="22">
        <f t="shared" si="13"/>
        <v>0</v>
      </c>
      <c r="R280" s="27">
        <v>38800</v>
      </c>
      <c r="S280" s="28">
        <v>42436</v>
      </c>
    </row>
    <row r="281" spans="1:19">
      <c r="A281" s="22"/>
      <c r="B281" s="194" t="s">
        <v>42</v>
      </c>
      <c r="C281" s="23" t="s">
        <v>36</v>
      </c>
      <c r="D281" s="22" t="s">
        <v>37</v>
      </c>
      <c r="E281" s="35" t="s">
        <v>609</v>
      </c>
      <c r="F281" s="17" t="s">
        <v>610</v>
      </c>
      <c r="G281" s="17" t="s">
        <v>611</v>
      </c>
      <c r="H281" s="17" t="s">
        <v>612</v>
      </c>
      <c r="I281" s="131" t="s">
        <v>613</v>
      </c>
      <c r="J281" s="17">
        <v>59</v>
      </c>
      <c r="K281" s="17"/>
      <c r="L281" s="32">
        <v>59</v>
      </c>
      <c r="M281" s="17">
        <v>59</v>
      </c>
      <c r="N281" s="34">
        <v>0</v>
      </c>
      <c r="O281" s="33">
        <v>0</v>
      </c>
      <c r="P281" s="34">
        <v>59</v>
      </c>
      <c r="Q281" s="22">
        <f t="shared" si="13"/>
        <v>0</v>
      </c>
      <c r="R281" s="27">
        <v>40435</v>
      </c>
      <c r="S281" s="39">
        <v>41153</v>
      </c>
    </row>
    <row r="282" spans="1:19">
      <c r="A282" s="22"/>
      <c r="B282" s="194" t="s">
        <v>63</v>
      </c>
      <c r="C282" s="158"/>
      <c r="D282" s="198"/>
      <c r="E282" s="199" t="s">
        <v>614</v>
      </c>
      <c r="F282" s="30" t="s">
        <v>615</v>
      </c>
      <c r="G282" s="17" t="s">
        <v>611</v>
      </c>
      <c r="H282" s="17" t="s">
        <v>616</v>
      </c>
      <c r="I282" s="30" t="s">
        <v>617</v>
      </c>
      <c r="J282" s="59"/>
      <c r="K282" s="59"/>
      <c r="L282" s="32"/>
      <c r="M282" s="32"/>
      <c r="N282" s="34">
        <v>0</v>
      </c>
      <c r="O282" s="34">
        <v>0</v>
      </c>
      <c r="P282" s="34"/>
      <c r="Q282" s="22">
        <f t="shared" si="13"/>
        <v>0</v>
      </c>
      <c r="R282" s="27"/>
      <c r="S282" s="28"/>
    </row>
    <row r="283" spans="1:19">
      <c r="A283" s="22" t="s">
        <v>618</v>
      </c>
      <c r="B283" s="194" t="s">
        <v>63</v>
      </c>
      <c r="C283" s="23" t="s">
        <v>36</v>
      </c>
      <c r="D283" s="22" t="s">
        <v>37</v>
      </c>
      <c r="E283" s="37" t="s">
        <v>614</v>
      </c>
      <c r="F283" s="30" t="s">
        <v>619</v>
      </c>
      <c r="G283" s="17" t="s">
        <v>620</v>
      </c>
      <c r="H283" s="40" t="s">
        <v>621</v>
      </c>
      <c r="I283" s="59" t="s">
        <v>622</v>
      </c>
      <c r="J283" s="200">
        <v>167</v>
      </c>
      <c r="K283" s="59"/>
      <c r="L283" s="32">
        <v>167</v>
      </c>
      <c r="M283" s="32">
        <v>167</v>
      </c>
      <c r="N283" s="34">
        <v>0</v>
      </c>
      <c r="O283" s="34">
        <v>0</v>
      </c>
      <c r="P283" s="34">
        <v>167</v>
      </c>
      <c r="Q283" s="22">
        <f t="shared" si="13"/>
        <v>0</v>
      </c>
      <c r="R283" s="27">
        <v>40735</v>
      </c>
      <c r="S283" s="28">
        <v>41151</v>
      </c>
    </row>
    <row r="284" spans="1:19">
      <c r="A284" s="261"/>
      <c r="B284" s="194"/>
      <c r="C284" s="52"/>
      <c r="D284" s="52"/>
      <c r="E284" s="53" t="s">
        <v>1640</v>
      </c>
      <c r="F284" s="82" t="s">
        <v>1020</v>
      </c>
      <c r="G284" s="52" t="s">
        <v>1641</v>
      </c>
      <c r="H284" s="52" t="s">
        <v>1642</v>
      </c>
      <c r="I284" s="52"/>
      <c r="J284" s="52"/>
      <c r="K284" s="52"/>
      <c r="L284" s="55"/>
      <c r="M284" s="55"/>
      <c r="N284" s="52"/>
      <c r="O284" s="52"/>
      <c r="P284" s="52"/>
      <c r="Q284" s="52">
        <f t="shared" si="13"/>
        <v>0</v>
      </c>
      <c r="R284" s="52"/>
      <c r="S284" s="52"/>
    </row>
    <row r="285" spans="1:19">
      <c r="A285" s="22"/>
      <c r="B285" s="194" t="s">
        <v>623</v>
      </c>
      <c r="C285" s="23" t="s">
        <v>36</v>
      </c>
      <c r="D285" s="22" t="s">
        <v>352</v>
      </c>
      <c r="E285" s="37" t="s">
        <v>624</v>
      </c>
      <c r="F285" s="17" t="s">
        <v>625</v>
      </c>
      <c r="G285" s="22" t="s">
        <v>626</v>
      </c>
      <c r="H285" s="22" t="s">
        <v>627</v>
      </c>
      <c r="I285" s="58" t="s">
        <v>628</v>
      </c>
      <c r="J285" s="22">
        <v>1</v>
      </c>
      <c r="K285" s="22"/>
      <c r="L285" s="32">
        <v>1</v>
      </c>
      <c r="M285" s="32">
        <v>1</v>
      </c>
      <c r="N285" s="26">
        <v>0</v>
      </c>
      <c r="O285" s="26">
        <v>1</v>
      </c>
      <c r="P285" s="26">
        <v>0</v>
      </c>
      <c r="Q285" s="22">
        <f t="shared" si="13"/>
        <v>0</v>
      </c>
      <c r="R285" s="27">
        <v>39588</v>
      </c>
      <c r="S285" s="28" t="s">
        <v>629</v>
      </c>
    </row>
    <row r="286" spans="1:19">
      <c r="A286" s="22"/>
      <c r="B286" s="194" t="s">
        <v>623</v>
      </c>
      <c r="C286" s="23" t="s">
        <v>36</v>
      </c>
      <c r="D286" s="22" t="s">
        <v>47</v>
      </c>
      <c r="E286" s="37" t="s">
        <v>630</v>
      </c>
      <c r="F286" s="17" t="s">
        <v>631</v>
      </c>
      <c r="G286" s="22"/>
      <c r="H286" s="22" t="s">
        <v>632</v>
      </c>
      <c r="I286" s="58" t="s">
        <v>633</v>
      </c>
      <c r="J286" s="22">
        <v>1</v>
      </c>
      <c r="K286" s="22"/>
      <c r="L286" s="32">
        <v>1</v>
      </c>
      <c r="M286" s="32">
        <v>1</v>
      </c>
      <c r="N286" s="201">
        <v>0</v>
      </c>
      <c r="O286" s="201">
        <v>0</v>
      </c>
      <c r="P286" s="201">
        <v>1</v>
      </c>
      <c r="Q286" s="22">
        <f t="shared" si="13"/>
        <v>0</v>
      </c>
      <c r="R286" s="27">
        <v>39819</v>
      </c>
      <c r="S286" s="28">
        <v>41696</v>
      </c>
    </row>
    <row r="287" spans="1:19">
      <c r="A287" s="22"/>
      <c r="B287" s="194" t="s">
        <v>63</v>
      </c>
      <c r="C287" s="23" t="s">
        <v>36</v>
      </c>
      <c r="D287" s="22" t="s">
        <v>37</v>
      </c>
      <c r="E287" s="37" t="s">
        <v>634</v>
      </c>
      <c r="F287" s="120" t="s">
        <v>635</v>
      </c>
      <c r="G287" s="17"/>
      <c r="H287" s="22" t="s">
        <v>636</v>
      </c>
      <c r="I287" s="57" t="s">
        <v>637</v>
      </c>
      <c r="J287" s="17">
        <v>5</v>
      </c>
      <c r="K287" s="17"/>
      <c r="L287" s="32">
        <v>6</v>
      </c>
      <c r="M287" s="32">
        <v>5</v>
      </c>
      <c r="N287" s="202">
        <v>0</v>
      </c>
      <c r="O287" s="33">
        <v>0</v>
      </c>
      <c r="P287" s="33">
        <v>5</v>
      </c>
      <c r="Q287" s="22">
        <f t="shared" si="13"/>
        <v>0</v>
      </c>
      <c r="R287" s="27">
        <v>40932</v>
      </c>
      <c r="S287" s="28">
        <v>41479</v>
      </c>
    </row>
    <row r="288" spans="1:19">
      <c r="A288" s="261"/>
      <c r="B288" s="194" t="s">
        <v>42</v>
      </c>
      <c r="C288" s="23" t="s">
        <v>36</v>
      </c>
      <c r="D288" s="22" t="s">
        <v>37</v>
      </c>
      <c r="E288" s="225" t="s">
        <v>1643</v>
      </c>
      <c r="F288" s="68" t="s">
        <v>1644</v>
      </c>
      <c r="G288" s="22" t="s">
        <v>1645</v>
      </c>
      <c r="H288" s="22" t="s">
        <v>1646</v>
      </c>
      <c r="I288" s="22" t="s">
        <v>1647</v>
      </c>
      <c r="J288" s="17">
        <v>11</v>
      </c>
      <c r="K288" s="17"/>
      <c r="L288" s="32">
        <v>11</v>
      </c>
      <c r="M288" s="32">
        <v>11</v>
      </c>
      <c r="N288" s="33">
        <v>0</v>
      </c>
      <c r="O288" s="33">
        <v>0</v>
      </c>
      <c r="P288" s="33">
        <v>11</v>
      </c>
      <c r="Q288" s="22">
        <f t="shared" si="13"/>
        <v>0</v>
      </c>
      <c r="R288" s="27">
        <v>40822</v>
      </c>
      <c r="S288" s="28" t="s">
        <v>1648</v>
      </c>
    </row>
    <row r="289" spans="1:19" ht="42">
      <c r="A289" s="303"/>
      <c r="B289" s="194" t="s">
        <v>63</v>
      </c>
      <c r="C289" s="23" t="s">
        <v>36</v>
      </c>
      <c r="D289" s="40" t="s">
        <v>37</v>
      </c>
      <c r="E289" s="37" t="s">
        <v>1974</v>
      </c>
      <c r="F289" s="219" t="s">
        <v>1975</v>
      </c>
      <c r="G289" s="127"/>
      <c r="H289" s="79" t="s">
        <v>1976</v>
      </c>
      <c r="I289" s="422" t="s">
        <v>1977</v>
      </c>
      <c r="J289" s="119">
        <f>5+83</f>
        <v>88</v>
      </c>
      <c r="K289" s="119"/>
      <c r="L289" s="119">
        <f>5+83</f>
        <v>88</v>
      </c>
      <c r="M289" s="24">
        <v>88</v>
      </c>
      <c r="N289" s="189">
        <v>0</v>
      </c>
      <c r="O289" s="316">
        <v>13</v>
      </c>
      <c r="P289" s="316">
        <v>75</v>
      </c>
      <c r="Q289" s="22">
        <f t="shared" si="13"/>
        <v>0</v>
      </c>
      <c r="R289" s="27">
        <v>40364</v>
      </c>
      <c r="S289" s="317" t="s">
        <v>1978</v>
      </c>
    </row>
    <row r="290" spans="1:19">
      <c r="A290" s="173"/>
      <c r="B290" s="194" t="s">
        <v>63</v>
      </c>
      <c r="C290" s="23" t="s">
        <v>36</v>
      </c>
      <c r="D290" s="22" t="s">
        <v>352</v>
      </c>
      <c r="E290" s="37" t="s">
        <v>638</v>
      </c>
      <c r="F290" s="30" t="s">
        <v>639</v>
      </c>
      <c r="G290" s="17" t="s">
        <v>640</v>
      </c>
      <c r="H290" s="22" t="s">
        <v>641</v>
      </c>
      <c r="I290" s="22" t="s">
        <v>642</v>
      </c>
      <c r="J290" s="17">
        <v>1</v>
      </c>
      <c r="K290" s="17"/>
      <c r="L290" s="32">
        <v>1</v>
      </c>
      <c r="M290" s="32">
        <v>1</v>
      </c>
      <c r="N290" s="33">
        <v>0</v>
      </c>
      <c r="O290" s="33">
        <v>1</v>
      </c>
      <c r="P290" s="33">
        <v>0</v>
      </c>
      <c r="Q290" s="22">
        <f t="shared" si="13"/>
        <v>0</v>
      </c>
      <c r="R290" s="27">
        <v>40471</v>
      </c>
      <c r="S290" s="71"/>
    </row>
    <row r="291" spans="1:19">
      <c r="A291" s="303"/>
      <c r="B291" s="194" t="s">
        <v>63</v>
      </c>
      <c r="C291" s="23" t="s">
        <v>36</v>
      </c>
      <c r="D291" s="22" t="s">
        <v>37</v>
      </c>
      <c r="E291" s="43" t="s">
        <v>1979</v>
      </c>
      <c r="F291" s="272" t="s">
        <v>1980</v>
      </c>
      <c r="G291" s="42" t="s">
        <v>1981</v>
      </c>
      <c r="H291" s="42" t="s">
        <v>1982</v>
      </c>
      <c r="I291" s="242" t="s">
        <v>1983</v>
      </c>
      <c r="J291" s="42"/>
      <c r="K291" s="42"/>
      <c r="L291" s="45"/>
      <c r="M291" s="45"/>
      <c r="N291" s="46"/>
      <c r="O291" s="46"/>
      <c r="P291" s="46"/>
      <c r="Q291" s="42"/>
      <c r="R291" s="47"/>
      <c r="S291" s="48"/>
    </row>
    <row r="292" spans="1:19" ht="140">
      <c r="A292" s="263"/>
      <c r="B292" s="194" t="s">
        <v>63</v>
      </c>
      <c r="C292" s="23" t="s">
        <v>36</v>
      </c>
      <c r="D292" s="22" t="s">
        <v>37</v>
      </c>
      <c r="E292" s="37" t="s">
        <v>1649</v>
      </c>
      <c r="F292" s="25" t="s">
        <v>1650</v>
      </c>
      <c r="G292" s="266" t="s">
        <v>1651</v>
      </c>
      <c r="H292" s="267" t="s">
        <v>1652</v>
      </c>
      <c r="I292" s="22" t="s">
        <v>1653</v>
      </c>
      <c r="J292" s="268"/>
      <c r="K292" s="17"/>
      <c r="L292" s="24"/>
      <c r="M292" s="24"/>
      <c r="N292" s="26"/>
      <c r="O292" s="26"/>
      <c r="P292" s="26"/>
      <c r="Q292" s="22">
        <f t="shared" ref="Q292:Q306" si="14">+M292-N292-O292-P292</f>
        <v>0</v>
      </c>
      <c r="R292" s="270" t="s">
        <v>1654</v>
      </c>
      <c r="S292" s="17"/>
    </row>
    <row r="293" spans="1:19">
      <c r="A293" s="304"/>
      <c r="B293" s="194" t="s">
        <v>63</v>
      </c>
      <c r="C293" s="23" t="s">
        <v>36</v>
      </c>
      <c r="D293" s="22" t="s">
        <v>37</v>
      </c>
      <c r="E293" s="37" t="s">
        <v>1984</v>
      </c>
      <c r="F293" s="30" t="s">
        <v>1985</v>
      </c>
      <c r="G293" s="17"/>
      <c r="H293" s="197" t="s">
        <v>1986</v>
      </c>
      <c r="I293" s="22" t="s">
        <v>1987</v>
      </c>
      <c r="J293" s="17">
        <v>1</v>
      </c>
      <c r="K293" s="17"/>
      <c r="L293" s="32">
        <v>1</v>
      </c>
      <c r="M293" s="32">
        <v>1</v>
      </c>
      <c r="N293" s="33">
        <v>0</v>
      </c>
      <c r="O293" s="33">
        <v>0</v>
      </c>
      <c r="P293" s="33">
        <v>1</v>
      </c>
      <c r="Q293" s="22">
        <f t="shared" si="14"/>
        <v>0</v>
      </c>
      <c r="R293" s="27">
        <v>41002</v>
      </c>
      <c r="S293" s="28">
        <v>42101</v>
      </c>
    </row>
    <row r="294" spans="1:19">
      <c r="A294" s="22"/>
      <c r="B294" s="194" t="s">
        <v>623</v>
      </c>
      <c r="C294" s="23" t="s">
        <v>36</v>
      </c>
      <c r="D294" s="22" t="s">
        <v>37</v>
      </c>
      <c r="E294" s="37" t="s">
        <v>643</v>
      </c>
      <c r="F294" s="25" t="s">
        <v>644</v>
      </c>
      <c r="G294" s="31" t="s">
        <v>645</v>
      </c>
      <c r="H294" s="22" t="s">
        <v>646</v>
      </c>
      <c r="I294" s="38" t="s">
        <v>647</v>
      </c>
      <c r="J294" s="17">
        <v>1</v>
      </c>
      <c r="K294" s="17"/>
      <c r="L294" s="24">
        <v>2</v>
      </c>
      <c r="M294" s="24">
        <v>1</v>
      </c>
      <c r="N294" s="26">
        <v>0</v>
      </c>
      <c r="O294" s="26">
        <v>0</v>
      </c>
      <c r="P294" s="26">
        <v>1</v>
      </c>
      <c r="Q294" s="22">
        <f t="shared" si="14"/>
        <v>0</v>
      </c>
      <c r="R294" s="27">
        <v>40219</v>
      </c>
      <c r="S294" s="39">
        <v>41781</v>
      </c>
    </row>
    <row r="295" spans="1:19">
      <c r="A295" s="22"/>
      <c r="B295" s="194" t="s">
        <v>63</v>
      </c>
      <c r="C295" s="23" t="s">
        <v>36</v>
      </c>
      <c r="D295" s="22" t="s">
        <v>37</v>
      </c>
      <c r="E295" s="37" t="s">
        <v>648</v>
      </c>
      <c r="F295" s="30" t="s">
        <v>649</v>
      </c>
      <c r="G295" s="17"/>
      <c r="H295" s="22" t="s">
        <v>650</v>
      </c>
      <c r="I295" s="22" t="s">
        <v>637</v>
      </c>
      <c r="J295" s="17">
        <v>2</v>
      </c>
      <c r="K295" s="17"/>
      <c r="L295" s="32">
        <v>2</v>
      </c>
      <c r="M295" s="32">
        <v>2</v>
      </c>
      <c r="N295" s="33">
        <v>0</v>
      </c>
      <c r="O295" s="33">
        <v>0</v>
      </c>
      <c r="P295" s="33">
        <v>2</v>
      </c>
      <c r="Q295" s="22">
        <f t="shared" si="14"/>
        <v>0</v>
      </c>
      <c r="R295" s="27">
        <v>41242</v>
      </c>
      <c r="S295" s="28">
        <v>41614</v>
      </c>
    </row>
    <row r="296" spans="1:19">
      <c r="A296" s="22"/>
      <c r="B296" s="194" t="s">
        <v>623</v>
      </c>
      <c r="C296" s="23" t="s">
        <v>36</v>
      </c>
      <c r="D296" s="22" t="s">
        <v>37</v>
      </c>
      <c r="E296" s="203" t="s">
        <v>651</v>
      </c>
      <c r="F296" s="17" t="s">
        <v>652</v>
      </c>
      <c r="G296" s="22"/>
      <c r="H296" s="22" t="s">
        <v>653</v>
      </c>
      <c r="I296" s="203" t="s">
        <v>654</v>
      </c>
      <c r="J296" s="17">
        <v>1</v>
      </c>
      <c r="K296" s="17"/>
      <c r="L296" s="17">
        <v>1</v>
      </c>
      <c r="M296" s="17">
        <v>1</v>
      </c>
      <c r="N296" s="33">
        <v>0</v>
      </c>
      <c r="O296" s="33">
        <v>0</v>
      </c>
      <c r="P296" s="33">
        <v>1</v>
      </c>
      <c r="Q296" s="22">
        <f t="shared" si="14"/>
        <v>0</v>
      </c>
      <c r="R296" s="27">
        <v>40599</v>
      </c>
      <c r="S296" s="114">
        <v>40952</v>
      </c>
    </row>
    <row r="297" spans="1:19">
      <c r="A297" s="22"/>
      <c r="B297" s="194" t="s">
        <v>623</v>
      </c>
      <c r="C297" s="23" t="s">
        <v>36</v>
      </c>
      <c r="D297" s="22" t="s">
        <v>37</v>
      </c>
      <c r="E297" s="37" t="s">
        <v>655</v>
      </c>
      <c r="F297" s="30" t="s">
        <v>656</v>
      </c>
      <c r="G297" s="22"/>
      <c r="H297" s="197" t="s">
        <v>657</v>
      </c>
      <c r="I297" s="290" t="s">
        <v>658</v>
      </c>
      <c r="J297" s="22">
        <v>1</v>
      </c>
      <c r="K297" s="22"/>
      <c r="L297" s="32">
        <v>1</v>
      </c>
      <c r="M297" s="32">
        <v>1</v>
      </c>
      <c r="N297" s="33">
        <v>0</v>
      </c>
      <c r="O297" s="33">
        <v>0</v>
      </c>
      <c r="P297" s="33">
        <v>1</v>
      </c>
      <c r="Q297" s="22">
        <f t="shared" si="14"/>
        <v>0</v>
      </c>
      <c r="R297" s="27">
        <v>40834</v>
      </c>
      <c r="S297" s="28">
        <v>41338</v>
      </c>
    </row>
    <row r="298" spans="1:19">
      <c r="A298" s="22"/>
      <c r="B298" s="194" t="s">
        <v>35</v>
      </c>
      <c r="C298" s="23" t="s">
        <v>36</v>
      </c>
      <c r="D298" s="22" t="s">
        <v>37</v>
      </c>
      <c r="E298" s="37" t="s">
        <v>659</v>
      </c>
      <c r="F298" s="30" t="s">
        <v>660</v>
      </c>
      <c r="G298" s="30"/>
      <c r="H298" s="147" t="s">
        <v>661</v>
      </c>
      <c r="I298" s="313" t="s">
        <v>662</v>
      </c>
      <c r="J298" s="97">
        <v>1</v>
      </c>
      <c r="K298" s="60"/>
      <c r="L298" s="32">
        <v>1</v>
      </c>
      <c r="M298" s="32">
        <v>1</v>
      </c>
      <c r="N298" s="33">
        <v>0</v>
      </c>
      <c r="O298" s="33">
        <v>0</v>
      </c>
      <c r="P298" s="33">
        <v>1</v>
      </c>
      <c r="Q298" s="22">
        <f t="shared" si="14"/>
        <v>0</v>
      </c>
      <c r="R298" s="27">
        <v>40135</v>
      </c>
      <c r="S298" s="28">
        <v>40676</v>
      </c>
    </row>
    <row r="299" spans="1:19">
      <c r="A299" s="304"/>
      <c r="B299" s="194" t="s">
        <v>623</v>
      </c>
      <c r="C299" s="23" t="s">
        <v>36</v>
      </c>
      <c r="D299" s="22" t="s">
        <v>37</v>
      </c>
      <c r="E299" s="37" t="s">
        <v>1988</v>
      </c>
      <c r="F299" s="17" t="s">
        <v>1989</v>
      </c>
      <c r="G299" s="17" t="s">
        <v>1990</v>
      </c>
      <c r="H299" s="147" t="s">
        <v>1991</v>
      </c>
      <c r="I299" s="152" t="s">
        <v>1992</v>
      </c>
      <c r="J299" s="110">
        <v>1</v>
      </c>
      <c r="K299" s="17"/>
      <c r="L299" s="17">
        <v>1</v>
      </c>
      <c r="M299" s="17">
        <v>1</v>
      </c>
      <c r="N299" s="34">
        <v>0</v>
      </c>
      <c r="O299" s="34">
        <v>0</v>
      </c>
      <c r="P299" s="34">
        <v>1</v>
      </c>
      <c r="Q299" s="22">
        <f t="shared" si="14"/>
        <v>0</v>
      </c>
      <c r="R299" s="27">
        <v>40632</v>
      </c>
      <c r="S299" s="28">
        <v>41009</v>
      </c>
    </row>
    <row r="300" spans="1:19">
      <c r="A300" s="22"/>
      <c r="B300" s="194" t="s">
        <v>63</v>
      </c>
      <c r="C300" s="23" t="s">
        <v>36</v>
      </c>
      <c r="D300" s="22" t="s">
        <v>37</v>
      </c>
      <c r="E300" s="37" t="s">
        <v>663</v>
      </c>
      <c r="F300" s="30" t="s">
        <v>664</v>
      </c>
      <c r="G300" s="17"/>
      <c r="H300" s="22" t="s">
        <v>665</v>
      </c>
      <c r="I300" s="100" t="s">
        <v>666</v>
      </c>
      <c r="J300" s="17">
        <v>1</v>
      </c>
      <c r="K300" s="17"/>
      <c r="L300" s="32">
        <v>1</v>
      </c>
      <c r="M300" s="32">
        <v>1</v>
      </c>
      <c r="N300" s="33">
        <v>0</v>
      </c>
      <c r="O300" s="33">
        <v>0</v>
      </c>
      <c r="P300" s="33">
        <v>1</v>
      </c>
      <c r="Q300" s="22">
        <f t="shared" si="14"/>
        <v>0</v>
      </c>
      <c r="R300" s="27">
        <v>40499</v>
      </c>
      <c r="S300" s="28">
        <v>40634</v>
      </c>
    </row>
    <row r="301" spans="1:19">
      <c r="A301" s="22"/>
      <c r="B301" s="194" t="s">
        <v>623</v>
      </c>
      <c r="C301" s="23" t="s">
        <v>36</v>
      </c>
      <c r="D301" s="22" t="s">
        <v>37</v>
      </c>
      <c r="E301" s="37" t="s">
        <v>667</v>
      </c>
      <c r="F301" s="30" t="s">
        <v>668</v>
      </c>
      <c r="G301" s="17" t="s">
        <v>669</v>
      </c>
      <c r="H301" s="22" t="s">
        <v>670</v>
      </c>
      <c r="I301" s="58" t="s">
        <v>671</v>
      </c>
      <c r="J301" s="17">
        <v>1</v>
      </c>
      <c r="K301" s="17"/>
      <c r="L301" s="32">
        <v>1</v>
      </c>
      <c r="M301" s="32">
        <v>1</v>
      </c>
      <c r="N301" s="33">
        <v>0</v>
      </c>
      <c r="O301" s="33">
        <v>0</v>
      </c>
      <c r="P301" s="33">
        <v>1</v>
      </c>
      <c r="Q301" s="22">
        <f t="shared" si="14"/>
        <v>0</v>
      </c>
      <c r="R301" s="27">
        <v>40368</v>
      </c>
      <c r="S301" s="28">
        <v>42508</v>
      </c>
    </row>
    <row r="302" spans="1:19">
      <c r="A302" s="304"/>
      <c r="B302" s="194" t="s">
        <v>63</v>
      </c>
      <c r="C302" s="23" t="s">
        <v>36</v>
      </c>
      <c r="D302" s="22" t="s">
        <v>37</v>
      </c>
      <c r="E302" s="37" t="s">
        <v>1993</v>
      </c>
      <c r="F302" s="30" t="s">
        <v>1994</v>
      </c>
      <c r="G302" s="17" t="s">
        <v>1995</v>
      </c>
      <c r="H302" s="17" t="s">
        <v>1996</v>
      </c>
      <c r="I302" s="58" t="s">
        <v>1997</v>
      </c>
      <c r="J302" s="17">
        <v>1</v>
      </c>
      <c r="K302" s="17"/>
      <c r="L302" s="32">
        <v>1</v>
      </c>
      <c r="M302" s="32">
        <v>1</v>
      </c>
      <c r="N302" s="33">
        <v>0</v>
      </c>
      <c r="O302" s="33">
        <v>1</v>
      </c>
      <c r="P302" s="34">
        <v>0</v>
      </c>
      <c r="Q302" s="22">
        <f t="shared" si="14"/>
        <v>0</v>
      </c>
      <c r="R302" s="27">
        <v>42467</v>
      </c>
      <c r="S302" s="71"/>
    </row>
    <row r="303" spans="1:19">
      <c r="A303" s="304"/>
      <c r="B303" s="194" t="s">
        <v>63</v>
      </c>
      <c r="C303" s="23" t="s">
        <v>36</v>
      </c>
      <c r="D303" s="22" t="s">
        <v>37</v>
      </c>
      <c r="E303" s="35" t="s">
        <v>1998</v>
      </c>
      <c r="F303" s="30" t="s">
        <v>1999</v>
      </c>
      <c r="G303" s="17"/>
      <c r="H303" s="17" t="s">
        <v>2000</v>
      </c>
      <c r="I303" s="17" t="s">
        <v>2001</v>
      </c>
      <c r="J303" s="17">
        <v>2</v>
      </c>
      <c r="K303" s="17"/>
      <c r="L303" s="32">
        <v>2</v>
      </c>
      <c r="M303" s="32">
        <v>2</v>
      </c>
      <c r="N303" s="33">
        <v>0</v>
      </c>
      <c r="O303" s="33">
        <v>0</v>
      </c>
      <c r="P303" s="34">
        <v>2</v>
      </c>
      <c r="Q303" s="22">
        <f t="shared" si="14"/>
        <v>0</v>
      </c>
      <c r="R303" s="27">
        <v>41645</v>
      </c>
      <c r="S303" s="71" t="s">
        <v>2002</v>
      </c>
    </row>
    <row r="304" spans="1:19">
      <c r="A304" s="40"/>
      <c r="B304" s="194" t="s">
        <v>63</v>
      </c>
      <c r="C304" s="23" t="s">
        <v>36</v>
      </c>
      <c r="D304" s="22" t="s">
        <v>37</v>
      </c>
      <c r="E304" s="37" t="s">
        <v>672</v>
      </c>
      <c r="F304" s="30" t="s">
        <v>673</v>
      </c>
      <c r="G304" s="17"/>
      <c r="H304" s="22" t="s">
        <v>674</v>
      </c>
      <c r="I304" s="63" t="s">
        <v>675</v>
      </c>
      <c r="J304" s="17">
        <v>2</v>
      </c>
      <c r="K304" s="17"/>
      <c r="L304" s="32">
        <v>2</v>
      </c>
      <c r="M304" s="32">
        <v>2</v>
      </c>
      <c r="N304" s="33">
        <v>1</v>
      </c>
      <c r="O304" s="33">
        <v>0</v>
      </c>
      <c r="P304" s="33">
        <v>1</v>
      </c>
      <c r="Q304" s="22">
        <f t="shared" si="14"/>
        <v>0</v>
      </c>
      <c r="R304" s="27">
        <v>39542</v>
      </c>
      <c r="S304" s="28">
        <v>40683</v>
      </c>
    </row>
    <row r="305" spans="1:19">
      <c r="A305" s="22"/>
      <c r="B305" s="194" t="s">
        <v>63</v>
      </c>
      <c r="C305" s="23" t="s">
        <v>36</v>
      </c>
      <c r="D305" s="22" t="s">
        <v>37</v>
      </c>
      <c r="E305" s="37" t="s">
        <v>676</v>
      </c>
      <c r="F305" s="30" t="s">
        <v>677</v>
      </c>
      <c r="G305" s="17"/>
      <c r="H305" s="22" t="s">
        <v>678</v>
      </c>
      <c r="I305" s="31" t="s">
        <v>679</v>
      </c>
      <c r="J305" s="17">
        <v>2</v>
      </c>
      <c r="K305" s="17"/>
      <c r="L305" s="32">
        <v>3</v>
      </c>
      <c r="M305" s="32">
        <v>2</v>
      </c>
      <c r="N305" s="33">
        <v>0</v>
      </c>
      <c r="O305" s="33">
        <v>0</v>
      </c>
      <c r="P305" s="34">
        <v>2</v>
      </c>
      <c r="Q305" s="22">
        <f t="shared" si="14"/>
        <v>0</v>
      </c>
      <c r="R305" s="27">
        <v>41347</v>
      </c>
      <c r="S305" s="71" t="s">
        <v>680</v>
      </c>
    </row>
    <row r="306" spans="1:19">
      <c r="A306" s="22"/>
      <c r="B306" s="194" t="s">
        <v>623</v>
      </c>
      <c r="C306" s="23" t="s">
        <v>36</v>
      </c>
      <c r="D306" s="22" t="s">
        <v>37</v>
      </c>
      <c r="E306" s="37" t="s">
        <v>681</v>
      </c>
      <c r="F306" s="17" t="s">
        <v>682</v>
      </c>
      <c r="G306" s="17" t="s">
        <v>683</v>
      </c>
      <c r="H306" s="22" t="s">
        <v>684</v>
      </c>
      <c r="I306" s="63" t="s">
        <v>685</v>
      </c>
      <c r="J306" s="17">
        <v>1</v>
      </c>
      <c r="K306" s="17"/>
      <c r="L306" s="32">
        <v>2</v>
      </c>
      <c r="M306" s="32">
        <v>1</v>
      </c>
      <c r="N306" s="33">
        <v>0</v>
      </c>
      <c r="O306" s="33">
        <v>0</v>
      </c>
      <c r="P306" s="34">
        <v>1</v>
      </c>
      <c r="Q306" s="22">
        <f t="shared" si="14"/>
        <v>0</v>
      </c>
      <c r="R306" s="27">
        <v>40756</v>
      </c>
      <c r="S306" s="28">
        <v>41325</v>
      </c>
    </row>
    <row r="307" spans="1:19">
      <c r="A307" s="40"/>
      <c r="B307" s="194" t="s">
        <v>63</v>
      </c>
      <c r="C307" s="52"/>
      <c r="D307" s="52"/>
      <c r="E307" s="53" t="s">
        <v>686</v>
      </c>
      <c r="F307" s="278" t="s">
        <v>687</v>
      </c>
      <c r="G307" s="52"/>
      <c r="H307" s="52" t="s">
        <v>74</v>
      </c>
      <c r="I307" s="156"/>
      <c r="J307" s="52"/>
      <c r="K307" s="52"/>
      <c r="L307" s="55"/>
      <c r="M307" s="55"/>
      <c r="N307" s="52"/>
      <c r="O307" s="52"/>
      <c r="P307" s="55"/>
      <c r="Q307" s="52"/>
      <c r="R307" s="52"/>
      <c r="S307" s="52"/>
    </row>
    <row r="308" spans="1:19">
      <c r="A308" s="261"/>
      <c r="B308" s="194" t="s">
        <v>1655</v>
      </c>
      <c r="C308" s="23" t="s">
        <v>36</v>
      </c>
      <c r="D308" s="22" t="s">
        <v>37</v>
      </c>
      <c r="E308" s="24" t="s">
        <v>1656</v>
      </c>
      <c r="F308" s="193" t="s">
        <v>1657</v>
      </c>
      <c r="G308" s="193" t="s">
        <v>1658</v>
      </c>
      <c r="H308" s="228" t="s">
        <v>1659</v>
      </c>
      <c r="I308" s="24" t="s">
        <v>1660</v>
      </c>
      <c r="J308" s="51">
        <v>1</v>
      </c>
      <c r="K308" s="51"/>
      <c r="L308" s="24">
        <v>3</v>
      </c>
      <c r="M308" s="24">
        <v>1</v>
      </c>
      <c r="N308" s="26"/>
      <c r="O308" s="26">
        <v>1</v>
      </c>
      <c r="P308" s="26"/>
      <c r="Q308" s="22">
        <f>+M308-N308-O308-P308</f>
        <v>0</v>
      </c>
      <c r="R308" s="27" t="s">
        <v>1661</v>
      </c>
      <c r="S308" s="28"/>
    </row>
    <row r="309" spans="1:19">
      <c r="A309" s="22"/>
      <c r="B309" s="194" t="s">
        <v>42</v>
      </c>
      <c r="C309" s="23" t="s">
        <v>36</v>
      </c>
      <c r="D309" s="22" t="s">
        <v>352</v>
      </c>
      <c r="E309" s="35" t="s">
        <v>688</v>
      </c>
      <c r="F309" s="31" t="s">
        <v>689</v>
      </c>
      <c r="G309" s="17" t="s">
        <v>690</v>
      </c>
      <c r="H309" s="30" t="s">
        <v>691</v>
      </c>
      <c r="I309" s="31" t="s">
        <v>692</v>
      </c>
      <c r="J309" s="17">
        <v>1</v>
      </c>
      <c r="K309" s="17"/>
      <c r="L309" s="17">
        <v>1</v>
      </c>
      <c r="M309" s="17">
        <v>1</v>
      </c>
      <c r="N309" s="33">
        <v>0</v>
      </c>
      <c r="O309" s="33">
        <v>0</v>
      </c>
      <c r="P309" s="34">
        <v>1</v>
      </c>
      <c r="Q309" s="22">
        <f>+M309-N309-O309-P309</f>
        <v>0</v>
      </c>
      <c r="R309" s="27">
        <v>40197</v>
      </c>
      <c r="S309" s="324">
        <v>40668</v>
      </c>
    </row>
    <row r="310" spans="1:19">
      <c r="A310" s="22"/>
      <c r="B310" s="194" t="s">
        <v>63</v>
      </c>
      <c r="C310" s="23" t="s">
        <v>36</v>
      </c>
      <c r="D310" s="22" t="s">
        <v>47</v>
      </c>
      <c r="E310" s="37" t="s">
        <v>693</v>
      </c>
      <c r="F310" s="30" t="s">
        <v>694</v>
      </c>
      <c r="G310" s="17"/>
      <c r="H310" s="22" t="s">
        <v>695</v>
      </c>
      <c r="I310" s="17" t="s">
        <v>696</v>
      </c>
      <c r="J310" s="17">
        <v>1</v>
      </c>
      <c r="K310" s="17"/>
      <c r="L310" s="32">
        <v>1</v>
      </c>
      <c r="M310" s="32">
        <v>1</v>
      </c>
      <c r="N310" s="34">
        <v>0</v>
      </c>
      <c r="O310" s="34">
        <v>1</v>
      </c>
      <c r="P310" s="34">
        <v>0</v>
      </c>
      <c r="Q310" s="22">
        <f>+M310-N310-O310-P310</f>
        <v>0</v>
      </c>
      <c r="R310" s="104">
        <v>41460</v>
      </c>
      <c r="S310" s="71"/>
    </row>
    <row r="311" spans="1:19">
      <c r="A311" s="22"/>
      <c r="B311" s="194" t="s">
        <v>623</v>
      </c>
      <c r="C311" s="174"/>
      <c r="D311" s="175"/>
      <c r="E311" s="204" t="s">
        <v>697</v>
      </c>
      <c r="F311" s="175" t="s">
        <v>698</v>
      </c>
      <c r="G311" s="175"/>
      <c r="H311" s="175" t="s">
        <v>699</v>
      </c>
      <c r="I311" s="175" t="s">
        <v>700</v>
      </c>
      <c r="J311" s="175"/>
      <c r="K311" s="175"/>
      <c r="L311" s="205"/>
      <c r="M311" s="205"/>
      <c r="N311" s="206"/>
      <c r="O311" s="206"/>
      <c r="P311" s="206"/>
      <c r="Q311" s="175"/>
      <c r="R311" s="207"/>
      <c r="S311" s="423"/>
    </row>
    <row r="312" spans="1:19">
      <c r="A312" s="22"/>
      <c r="B312" s="194" t="s">
        <v>63</v>
      </c>
      <c r="C312" s="23" t="s">
        <v>36</v>
      </c>
      <c r="D312" s="22" t="s">
        <v>37</v>
      </c>
      <c r="E312" s="37" t="s">
        <v>701</v>
      </c>
      <c r="F312" s="30" t="s">
        <v>702</v>
      </c>
      <c r="G312" s="17" t="s">
        <v>703</v>
      </c>
      <c r="H312" s="22" t="s">
        <v>704</v>
      </c>
      <c r="I312" s="17" t="s">
        <v>705</v>
      </c>
      <c r="J312" s="17">
        <v>2</v>
      </c>
      <c r="K312" s="17"/>
      <c r="L312" s="32">
        <v>2</v>
      </c>
      <c r="M312" s="32">
        <v>2</v>
      </c>
      <c r="N312" s="33">
        <v>0</v>
      </c>
      <c r="O312" s="33">
        <v>0</v>
      </c>
      <c r="P312" s="34">
        <v>2</v>
      </c>
      <c r="Q312" s="22">
        <f t="shared" ref="Q312:Q366" si="15">+M312-N312-O312-P312</f>
        <v>0</v>
      </c>
      <c r="R312" s="27">
        <v>41368</v>
      </c>
      <c r="S312" s="71" t="s">
        <v>706</v>
      </c>
    </row>
    <row r="313" spans="1:19">
      <c r="A313" s="22"/>
      <c r="B313" s="194" t="s">
        <v>42</v>
      </c>
      <c r="C313" s="23" t="s">
        <v>36</v>
      </c>
      <c r="D313" s="22" t="s">
        <v>37</v>
      </c>
      <c r="E313" s="35" t="s">
        <v>707</v>
      </c>
      <c r="F313" s="17" t="s">
        <v>708</v>
      </c>
      <c r="G313" s="30"/>
      <c r="H313" s="30" t="s">
        <v>709</v>
      </c>
      <c r="I313" s="17" t="s">
        <v>710</v>
      </c>
      <c r="J313" s="17">
        <v>1</v>
      </c>
      <c r="K313" s="17"/>
      <c r="L313" s="17">
        <v>1</v>
      </c>
      <c r="M313" s="17">
        <v>1</v>
      </c>
      <c r="N313" s="33">
        <v>0</v>
      </c>
      <c r="O313" s="33">
        <v>0</v>
      </c>
      <c r="P313" s="34">
        <v>1</v>
      </c>
      <c r="Q313" s="22">
        <f t="shared" si="15"/>
        <v>0</v>
      </c>
      <c r="R313" s="27">
        <v>40442</v>
      </c>
      <c r="S313" s="114">
        <v>40799</v>
      </c>
    </row>
    <row r="314" spans="1:19">
      <c r="A314" s="22"/>
      <c r="B314" s="194" t="s">
        <v>63</v>
      </c>
      <c r="C314" s="23" t="s">
        <v>36</v>
      </c>
      <c r="D314" s="22" t="s">
        <v>37</v>
      </c>
      <c r="E314" s="37" t="s">
        <v>711</v>
      </c>
      <c r="F314" s="30" t="s">
        <v>712</v>
      </c>
      <c r="G314" s="17"/>
      <c r="H314" s="22" t="s">
        <v>713</v>
      </c>
      <c r="I314" s="57" t="s">
        <v>637</v>
      </c>
      <c r="J314" s="17">
        <v>2</v>
      </c>
      <c r="K314" s="17"/>
      <c r="L314" s="32">
        <v>2</v>
      </c>
      <c r="M314" s="32">
        <v>2</v>
      </c>
      <c r="N314" s="33">
        <v>0</v>
      </c>
      <c r="O314" s="33">
        <v>0</v>
      </c>
      <c r="P314" s="33">
        <v>2</v>
      </c>
      <c r="Q314" s="22">
        <f t="shared" si="15"/>
        <v>0</v>
      </c>
      <c r="R314" s="27">
        <v>41563</v>
      </c>
      <c r="S314" s="28">
        <v>41725</v>
      </c>
    </row>
    <row r="315" spans="1:19">
      <c r="A315" s="22"/>
      <c r="B315" s="194" t="s">
        <v>63</v>
      </c>
      <c r="C315" s="23" t="s">
        <v>36</v>
      </c>
      <c r="D315" s="22" t="s">
        <v>37</v>
      </c>
      <c r="E315" s="37" t="s">
        <v>714</v>
      </c>
      <c r="F315" s="30" t="s">
        <v>715</v>
      </c>
      <c r="G315" s="30"/>
      <c r="H315" s="17" t="s">
        <v>716</v>
      </c>
      <c r="I315" s="31" t="s">
        <v>705</v>
      </c>
      <c r="J315" s="17">
        <v>8</v>
      </c>
      <c r="K315" s="17"/>
      <c r="L315" s="32">
        <v>8</v>
      </c>
      <c r="M315" s="32">
        <v>8</v>
      </c>
      <c r="N315" s="34">
        <v>0</v>
      </c>
      <c r="O315" s="34">
        <v>0</v>
      </c>
      <c r="P315" s="34">
        <v>8</v>
      </c>
      <c r="Q315" s="22">
        <f t="shared" si="15"/>
        <v>0</v>
      </c>
      <c r="R315" s="27">
        <v>41368</v>
      </c>
      <c r="S315" s="71" t="s">
        <v>706</v>
      </c>
    </row>
    <row r="316" spans="1:19">
      <c r="A316" s="22"/>
      <c r="B316" s="194" t="s">
        <v>42</v>
      </c>
      <c r="C316" s="23" t="s">
        <v>36</v>
      </c>
      <c r="D316" s="22" t="s">
        <v>37</v>
      </c>
      <c r="E316" s="35" t="s">
        <v>717</v>
      </c>
      <c r="F316" s="17" t="s">
        <v>718</v>
      </c>
      <c r="G316" s="17"/>
      <c r="H316" s="30" t="s">
        <v>719</v>
      </c>
      <c r="I316" s="17" t="s">
        <v>720</v>
      </c>
      <c r="J316" s="17">
        <v>1</v>
      </c>
      <c r="K316" s="17"/>
      <c r="L316" s="17">
        <v>1</v>
      </c>
      <c r="M316" s="17">
        <v>1</v>
      </c>
      <c r="N316" s="33">
        <v>0</v>
      </c>
      <c r="O316" s="33">
        <v>0</v>
      </c>
      <c r="P316" s="34">
        <v>1</v>
      </c>
      <c r="Q316" s="22">
        <f t="shared" si="15"/>
        <v>0</v>
      </c>
      <c r="R316" s="27">
        <v>40878</v>
      </c>
      <c r="S316" s="114">
        <v>41368</v>
      </c>
    </row>
    <row r="317" spans="1:19">
      <c r="A317" s="22"/>
      <c r="B317" s="194" t="s">
        <v>623</v>
      </c>
      <c r="C317" s="23" t="s">
        <v>36</v>
      </c>
      <c r="D317" s="22" t="s">
        <v>37</v>
      </c>
      <c r="E317" s="56" t="s">
        <v>721</v>
      </c>
      <c r="F317" s="17" t="s">
        <v>722</v>
      </c>
      <c r="G317" s="17" t="s">
        <v>723</v>
      </c>
      <c r="H317" s="22" t="s">
        <v>724</v>
      </c>
      <c r="I317" s="58" t="s">
        <v>725</v>
      </c>
      <c r="J317" s="59">
        <v>1</v>
      </c>
      <c r="K317" s="60"/>
      <c r="L317" s="32">
        <v>1</v>
      </c>
      <c r="M317" s="32">
        <v>1</v>
      </c>
      <c r="N317" s="33">
        <v>0</v>
      </c>
      <c r="O317" s="33">
        <v>0</v>
      </c>
      <c r="P317" s="33">
        <v>1</v>
      </c>
      <c r="Q317" s="22">
        <f t="shared" si="15"/>
        <v>0</v>
      </c>
      <c r="R317" s="27">
        <v>40815</v>
      </c>
      <c r="S317" s="61">
        <v>41367</v>
      </c>
    </row>
    <row r="318" spans="1:19">
      <c r="A318" s="304"/>
      <c r="B318" s="194" t="s">
        <v>63</v>
      </c>
      <c r="C318" s="23" t="s">
        <v>36</v>
      </c>
      <c r="D318" s="22" t="s">
        <v>37</v>
      </c>
      <c r="E318" s="37" t="s">
        <v>2003</v>
      </c>
      <c r="F318" s="30" t="s">
        <v>2004</v>
      </c>
      <c r="G318" s="17" t="s">
        <v>2005</v>
      </c>
      <c r="H318" s="17"/>
      <c r="I318" s="17" t="s">
        <v>2006</v>
      </c>
      <c r="J318" s="17">
        <v>9</v>
      </c>
      <c r="K318" s="17"/>
      <c r="L318" s="32">
        <v>9</v>
      </c>
      <c r="M318" s="32">
        <v>9</v>
      </c>
      <c r="N318" s="33">
        <v>0</v>
      </c>
      <c r="O318" s="34">
        <v>0</v>
      </c>
      <c r="P318" s="34">
        <v>9</v>
      </c>
      <c r="Q318" s="22">
        <f t="shared" si="15"/>
        <v>0</v>
      </c>
      <c r="R318" s="27">
        <v>42179</v>
      </c>
      <c r="S318" s="28">
        <v>42636</v>
      </c>
    </row>
    <row r="319" spans="1:19" ht="28">
      <c r="A319" s="22"/>
      <c r="B319" s="194" t="s">
        <v>63</v>
      </c>
      <c r="C319" s="52"/>
      <c r="D319" s="52"/>
      <c r="E319" s="53" t="s">
        <v>726</v>
      </c>
      <c r="F319" s="82" t="s">
        <v>727</v>
      </c>
      <c r="G319" s="83" t="s">
        <v>728</v>
      </c>
      <c r="H319" s="84" t="s">
        <v>729</v>
      </c>
      <c r="I319" s="52"/>
      <c r="J319" s="84"/>
      <c r="K319" s="84"/>
      <c r="L319" s="85"/>
      <c r="M319" s="85"/>
      <c r="N319" s="85"/>
      <c r="O319" s="85"/>
      <c r="P319" s="85"/>
      <c r="Q319" s="52">
        <f t="shared" si="15"/>
        <v>0</v>
      </c>
      <c r="R319" s="52"/>
      <c r="S319" s="156"/>
    </row>
    <row r="320" spans="1:19">
      <c r="A320" s="22"/>
      <c r="B320" s="194" t="s">
        <v>623</v>
      </c>
      <c r="C320" s="23" t="s">
        <v>36</v>
      </c>
      <c r="D320" s="22" t="s">
        <v>37</v>
      </c>
      <c r="E320" s="37" t="s">
        <v>730</v>
      </c>
      <c r="F320" s="17" t="s">
        <v>731</v>
      </c>
      <c r="G320" s="17" t="s">
        <v>732</v>
      </c>
      <c r="H320" s="209" t="s">
        <v>733</v>
      </c>
      <c r="I320" s="38" t="s">
        <v>734</v>
      </c>
      <c r="J320" s="51">
        <v>1</v>
      </c>
      <c r="K320" s="51"/>
      <c r="L320" s="24">
        <v>1</v>
      </c>
      <c r="M320" s="24">
        <v>1</v>
      </c>
      <c r="N320" s="34">
        <v>0</v>
      </c>
      <c r="O320" s="34">
        <v>0</v>
      </c>
      <c r="P320" s="34">
        <v>1</v>
      </c>
      <c r="Q320" s="22">
        <f t="shared" si="15"/>
        <v>0</v>
      </c>
      <c r="R320" s="27">
        <v>40424</v>
      </c>
      <c r="S320" s="28">
        <v>40751</v>
      </c>
    </row>
    <row r="321" spans="1:19">
      <c r="A321" s="22"/>
      <c r="B321" s="194" t="s">
        <v>63</v>
      </c>
      <c r="C321" s="23" t="s">
        <v>36</v>
      </c>
      <c r="D321" s="22" t="s">
        <v>37</v>
      </c>
      <c r="E321" s="37" t="s">
        <v>735</v>
      </c>
      <c r="F321" s="30" t="s">
        <v>736</v>
      </c>
      <c r="G321" s="17" t="s">
        <v>737</v>
      </c>
      <c r="H321" s="30" t="s">
        <v>738</v>
      </c>
      <c r="I321" s="17" t="s">
        <v>739</v>
      </c>
      <c r="J321" s="30">
        <v>1</v>
      </c>
      <c r="K321" s="30"/>
      <c r="L321" s="32">
        <v>1</v>
      </c>
      <c r="M321" s="32">
        <v>1</v>
      </c>
      <c r="N321" s="34">
        <v>0</v>
      </c>
      <c r="O321" s="34">
        <v>0</v>
      </c>
      <c r="P321" s="34">
        <v>1</v>
      </c>
      <c r="Q321" s="22">
        <f t="shared" si="15"/>
        <v>0</v>
      </c>
      <c r="R321" s="27">
        <v>41345</v>
      </c>
      <c r="S321" s="114">
        <v>41439</v>
      </c>
    </row>
    <row r="322" spans="1:19">
      <c r="A322" s="22"/>
      <c r="B322" s="194" t="s">
        <v>63</v>
      </c>
      <c r="C322" s="23" t="s">
        <v>36</v>
      </c>
      <c r="D322" s="22" t="s">
        <v>37</v>
      </c>
      <c r="E322" s="37" t="s">
        <v>740</v>
      </c>
      <c r="F322" s="30" t="s">
        <v>741</v>
      </c>
      <c r="G322" s="17"/>
      <c r="H322" s="17" t="s">
        <v>742</v>
      </c>
      <c r="I322" s="17" t="s">
        <v>94</v>
      </c>
      <c r="J322" s="210"/>
      <c r="K322" s="30">
        <v>14</v>
      </c>
      <c r="L322" s="32">
        <v>14</v>
      </c>
      <c r="M322" s="32">
        <v>14</v>
      </c>
      <c r="N322" s="34">
        <v>14</v>
      </c>
      <c r="O322" s="34">
        <v>0</v>
      </c>
      <c r="P322" s="34">
        <v>0</v>
      </c>
      <c r="Q322" s="22">
        <f t="shared" si="15"/>
        <v>0</v>
      </c>
      <c r="R322" s="74"/>
      <c r="S322" s="71"/>
    </row>
    <row r="323" spans="1:19">
      <c r="A323" s="22"/>
      <c r="B323" s="194" t="s">
        <v>63</v>
      </c>
      <c r="C323" s="23" t="s">
        <v>36</v>
      </c>
      <c r="D323" s="22" t="s">
        <v>37</v>
      </c>
      <c r="E323" s="37" t="s">
        <v>740</v>
      </c>
      <c r="F323" s="30" t="s">
        <v>743</v>
      </c>
      <c r="G323" s="17"/>
      <c r="H323" s="17" t="s">
        <v>742</v>
      </c>
      <c r="I323" s="17" t="s">
        <v>94</v>
      </c>
      <c r="J323" s="210">
        <v>21</v>
      </c>
      <c r="K323" s="30"/>
      <c r="L323" s="32">
        <v>21</v>
      </c>
      <c r="M323" s="32">
        <v>21</v>
      </c>
      <c r="N323" s="34">
        <v>21</v>
      </c>
      <c r="O323" s="34">
        <v>0</v>
      </c>
      <c r="P323" s="34">
        <v>0</v>
      </c>
      <c r="Q323" s="22">
        <f t="shared" si="15"/>
        <v>0</v>
      </c>
      <c r="R323" s="74"/>
      <c r="S323" s="115"/>
    </row>
    <row r="324" spans="1:19">
      <c r="A324" s="22"/>
      <c r="B324" s="194" t="s">
        <v>42</v>
      </c>
      <c r="C324" s="23" t="s">
        <v>36</v>
      </c>
      <c r="D324" s="22" t="s">
        <v>37</v>
      </c>
      <c r="E324" s="37" t="s">
        <v>744</v>
      </c>
      <c r="F324" s="30" t="s">
        <v>745</v>
      </c>
      <c r="G324" s="17"/>
      <c r="H324" s="17" t="s">
        <v>746</v>
      </c>
      <c r="I324" s="63" t="s">
        <v>747</v>
      </c>
      <c r="J324" s="30">
        <v>2</v>
      </c>
      <c r="K324" s="30"/>
      <c r="L324" s="32">
        <v>2</v>
      </c>
      <c r="M324" s="32">
        <v>2</v>
      </c>
      <c r="N324" s="34">
        <v>0</v>
      </c>
      <c r="O324" s="34">
        <v>0</v>
      </c>
      <c r="P324" s="34">
        <v>2</v>
      </c>
      <c r="Q324" s="22">
        <f t="shared" si="15"/>
        <v>0</v>
      </c>
      <c r="R324" s="27">
        <v>40498</v>
      </c>
      <c r="S324" s="28">
        <v>40676</v>
      </c>
    </row>
    <row r="325" spans="1:19">
      <c r="A325" s="22"/>
      <c r="B325" s="194"/>
      <c r="C325" s="23" t="s">
        <v>36</v>
      </c>
      <c r="D325" s="22" t="s">
        <v>37</v>
      </c>
      <c r="E325" s="56" t="s">
        <v>748</v>
      </c>
      <c r="F325" s="17" t="s">
        <v>749</v>
      </c>
      <c r="G325" s="17" t="s">
        <v>750</v>
      </c>
      <c r="H325" s="22" t="s">
        <v>751</v>
      </c>
      <c r="I325" s="58" t="s">
        <v>752</v>
      </c>
      <c r="J325" s="59">
        <v>5</v>
      </c>
      <c r="K325" s="60"/>
      <c r="L325" s="32">
        <v>5</v>
      </c>
      <c r="M325" s="32">
        <v>5</v>
      </c>
      <c r="N325" s="33">
        <v>0</v>
      </c>
      <c r="O325" s="33">
        <v>0</v>
      </c>
      <c r="P325" s="33">
        <v>5</v>
      </c>
      <c r="Q325" s="22">
        <f t="shared" si="15"/>
        <v>0</v>
      </c>
      <c r="R325" s="27">
        <v>40739</v>
      </c>
      <c r="S325" s="28">
        <v>41073</v>
      </c>
    </row>
    <row r="326" spans="1:19">
      <c r="A326" s="22"/>
      <c r="B326" s="194" t="s">
        <v>35</v>
      </c>
      <c r="C326" s="23" t="s">
        <v>36</v>
      </c>
      <c r="D326" s="22" t="s">
        <v>37</v>
      </c>
      <c r="E326" s="56" t="s">
        <v>753</v>
      </c>
      <c r="F326" s="30" t="s">
        <v>754</v>
      </c>
      <c r="G326" s="30"/>
      <c r="H326" s="22" t="s">
        <v>755</v>
      </c>
      <c r="I326" s="58" t="s">
        <v>756</v>
      </c>
      <c r="J326" s="97">
        <v>2</v>
      </c>
      <c r="K326" s="60"/>
      <c r="L326" s="32">
        <v>2</v>
      </c>
      <c r="M326" s="32">
        <v>2</v>
      </c>
      <c r="N326" s="33">
        <v>0</v>
      </c>
      <c r="O326" s="33">
        <v>0</v>
      </c>
      <c r="P326" s="33">
        <v>2</v>
      </c>
      <c r="Q326" s="22">
        <f t="shared" si="15"/>
        <v>0</v>
      </c>
      <c r="R326" s="27">
        <v>40609</v>
      </c>
      <c r="S326" s="114" t="s">
        <v>757</v>
      </c>
    </row>
    <row r="327" spans="1:19" ht="42">
      <c r="A327" s="22"/>
      <c r="B327" s="194" t="s">
        <v>63</v>
      </c>
      <c r="C327" s="174"/>
      <c r="D327" s="42"/>
      <c r="E327" s="43" t="s">
        <v>758</v>
      </c>
      <c r="F327" s="212" t="s">
        <v>759</v>
      </c>
      <c r="G327" s="213" t="s">
        <v>760</v>
      </c>
      <c r="H327" s="42" t="s">
        <v>761</v>
      </c>
      <c r="I327" s="42" t="s">
        <v>762</v>
      </c>
      <c r="J327" s="424"/>
      <c r="K327" s="214"/>
      <c r="L327" s="45"/>
      <c r="M327" s="45"/>
      <c r="N327" s="215"/>
      <c r="O327" s="34"/>
      <c r="P327" s="34"/>
      <c r="Q327" s="22">
        <f t="shared" si="15"/>
        <v>0</v>
      </c>
      <c r="R327" s="74"/>
      <c r="S327" s="71"/>
    </row>
    <row r="328" spans="1:19">
      <c r="A328" s="40"/>
      <c r="B328" s="194" t="s">
        <v>623</v>
      </c>
      <c r="C328" s="23" t="s">
        <v>36</v>
      </c>
      <c r="D328" s="22" t="s">
        <v>37</v>
      </c>
      <c r="E328" s="37" t="s">
        <v>763</v>
      </c>
      <c r="F328" s="17" t="s">
        <v>764</v>
      </c>
      <c r="G328" s="30" t="s">
        <v>765</v>
      </c>
      <c r="H328" s="22" t="s">
        <v>766</v>
      </c>
      <c r="I328" s="58" t="s">
        <v>767</v>
      </c>
      <c r="J328" s="110">
        <v>1</v>
      </c>
      <c r="K328" s="22"/>
      <c r="L328" s="32">
        <v>1</v>
      </c>
      <c r="M328" s="32">
        <v>1</v>
      </c>
      <c r="N328" s="34">
        <v>0</v>
      </c>
      <c r="O328" s="34">
        <v>0</v>
      </c>
      <c r="P328" s="34">
        <v>1</v>
      </c>
      <c r="Q328" s="22">
        <f t="shared" si="15"/>
        <v>0</v>
      </c>
      <c r="R328" s="27">
        <v>40805</v>
      </c>
      <c r="S328" s="114">
        <v>40984</v>
      </c>
    </row>
    <row r="329" spans="1:19">
      <c r="A329" s="22"/>
      <c r="B329" s="194" t="s">
        <v>63</v>
      </c>
      <c r="C329" s="23" t="s">
        <v>36</v>
      </c>
      <c r="D329" s="22" t="s">
        <v>37</v>
      </c>
      <c r="E329" s="37" t="s">
        <v>768</v>
      </c>
      <c r="F329" s="30" t="s">
        <v>769</v>
      </c>
      <c r="G329" s="17"/>
      <c r="H329" s="17" t="s">
        <v>770</v>
      </c>
      <c r="I329" s="30" t="s">
        <v>771</v>
      </c>
      <c r="J329" s="282">
        <v>2</v>
      </c>
      <c r="K329" s="30"/>
      <c r="L329" s="32">
        <v>2</v>
      </c>
      <c r="M329" s="32">
        <v>2</v>
      </c>
      <c r="N329" s="34">
        <v>0</v>
      </c>
      <c r="O329" s="34">
        <v>0</v>
      </c>
      <c r="P329" s="34">
        <v>2</v>
      </c>
      <c r="Q329" s="22">
        <f t="shared" si="15"/>
        <v>0</v>
      </c>
      <c r="R329" s="27">
        <v>40919</v>
      </c>
      <c r="S329" s="71" t="s">
        <v>772</v>
      </c>
    </row>
    <row r="330" spans="1:19">
      <c r="A330" s="263"/>
      <c r="B330" s="194" t="s">
        <v>63</v>
      </c>
      <c r="C330" s="23" t="s">
        <v>36</v>
      </c>
      <c r="D330" s="22" t="s">
        <v>37</v>
      </c>
      <c r="E330" s="37" t="s">
        <v>1662</v>
      </c>
      <c r="F330" s="30" t="s">
        <v>1663</v>
      </c>
      <c r="G330" s="17" t="s">
        <v>1664</v>
      </c>
      <c r="H330" s="22" t="s">
        <v>1665</v>
      </c>
      <c r="I330" s="17" t="s">
        <v>1666</v>
      </c>
      <c r="J330" s="95">
        <v>5</v>
      </c>
      <c r="K330" s="17"/>
      <c r="L330" s="32">
        <v>6</v>
      </c>
      <c r="M330" s="32">
        <v>5</v>
      </c>
      <c r="N330" s="34">
        <v>0</v>
      </c>
      <c r="O330" s="34">
        <v>0</v>
      </c>
      <c r="P330" s="33">
        <v>5</v>
      </c>
      <c r="Q330" s="22">
        <f t="shared" si="15"/>
        <v>0</v>
      </c>
      <c r="R330" s="27">
        <v>41807</v>
      </c>
      <c r="S330" s="28">
        <v>42473</v>
      </c>
    </row>
    <row r="331" spans="1:19">
      <c r="A331" s="22"/>
      <c r="B331" s="194" t="s">
        <v>63</v>
      </c>
      <c r="C331" s="23" t="s">
        <v>36</v>
      </c>
      <c r="D331" s="22" t="s">
        <v>37</v>
      </c>
      <c r="E331" s="37" t="s">
        <v>773</v>
      </c>
      <c r="F331" s="30" t="s">
        <v>774</v>
      </c>
      <c r="G331" s="17"/>
      <c r="H331" s="216" t="s">
        <v>775</v>
      </c>
      <c r="I331" s="30" t="s">
        <v>776</v>
      </c>
      <c r="J331" s="282"/>
      <c r="K331" s="30">
        <v>23</v>
      </c>
      <c r="L331" s="32">
        <v>23</v>
      </c>
      <c r="M331" s="32">
        <v>23</v>
      </c>
      <c r="N331" s="34">
        <v>0</v>
      </c>
      <c r="O331" s="34">
        <v>0</v>
      </c>
      <c r="P331" s="34">
        <v>23</v>
      </c>
      <c r="Q331" s="22">
        <f t="shared" si="15"/>
        <v>0</v>
      </c>
      <c r="R331" s="27">
        <v>41081</v>
      </c>
      <c r="S331" s="28">
        <v>41712</v>
      </c>
    </row>
    <row r="332" spans="1:19">
      <c r="A332" s="22"/>
      <c r="B332" s="194" t="s">
        <v>63</v>
      </c>
      <c r="C332" s="23" t="s">
        <v>36</v>
      </c>
      <c r="D332" s="22" t="s">
        <v>37</v>
      </c>
      <c r="E332" s="37" t="s">
        <v>773</v>
      </c>
      <c r="F332" s="30" t="s">
        <v>777</v>
      </c>
      <c r="G332" s="17"/>
      <c r="H332" s="17" t="s">
        <v>775</v>
      </c>
      <c r="I332" s="30" t="s">
        <v>776</v>
      </c>
      <c r="J332" s="282">
        <v>35</v>
      </c>
      <c r="K332" s="30"/>
      <c r="L332" s="32">
        <v>35</v>
      </c>
      <c r="M332" s="32">
        <v>35</v>
      </c>
      <c r="N332" s="34">
        <v>0</v>
      </c>
      <c r="O332" s="34">
        <v>0</v>
      </c>
      <c r="P332" s="34">
        <v>35</v>
      </c>
      <c r="Q332" s="22">
        <f t="shared" si="15"/>
        <v>0</v>
      </c>
      <c r="R332" s="27">
        <v>41081</v>
      </c>
      <c r="S332" s="28">
        <v>41712</v>
      </c>
    </row>
    <row r="333" spans="1:19">
      <c r="A333" s="22"/>
      <c r="B333" s="194" t="s">
        <v>63</v>
      </c>
      <c r="C333" s="23" t="s">
        <v>36</v>
      </c>
      <c r="D333" s="22" t="s">
        <v>37</v>
      </c>
      <c r="E333" s="37" t="s">
        <v>778</v>
      </c>
      <c r="F333" s="25" t="s">
        <v>779</v>
      </c>
      <c r="G333" s="25"/>
      <c r="H333" s="119" t="s">
        <v>780</v>
      </c>
      <c r="I333" s="229" t="s">
        <v>781</v>
      </c>
      <c r="J333" s="321">
        <v>51</v>
      </c>
      <c r="K333" s="51"/>
      <c r="L333" s="24">
        <v>51</v>
      </c>
      <c r="M333" s="24">
        <v>51</v>
      </c>
      <c r="N333" s="26">
        <v>0</v>
      </c>
      <c r="O333" s="26">
        <v>0</v>
      </c>
      <c r="P333" s="26">
        <v>51</v>
      </c>
      <c r="Q333" s="22">
        <f t="shared" si="15"/>
        <v>0</v>
      </c>
      <c r="R333" s="27">
        <v>40448</v>
      </c>
      <c r="S333" s="28">
        <v>41555</v>
      </c>
    </row>
    <row r="334" spans="1:19">
      <c r="A334" s="22"/>
      <c r="B334" s="194" t="s">
        <v>623</v>
      </c>
      <c r="C334" s="23" t="s">
        <v>36</v>
      </c>
      <c r="D334" s="22" t="s">
        <v>37</v>
      </c>
      <c r="E334" s="37" t="s">
        <v>782</v>
      </c>
      <c r="F334" s="90" t="s">
        <v>783</v>
      </c>
      <c r="G334" s="31" t="s">
        <v>784</v>
      </c>
      <c r="H334" s="119" t="s">
        <v>785</v>
      </c>
      <c r="I334" s="38" t="s">
        <v>786</v>
      </c>
      <c r="J334" s="321">
        <v>2</v>
      </c>
      <c r="K334" s="51"/>
      <c r="L334" s="24">
        <v>2</v>
      </c>
      <c r="M334" s="24">
        <v>2</v>
      </c>
      <c r="N334" s="26">
        <v>0</v>
      </c>
      <c r="O334" s="26">
        <v>0</v>
      </c>
      <c r="P334" s="26">
        <v>2</v>
      </c>
      <c r="Q334" s="22">
        <f t="shared" si="15"/>
        <v>0</v>
      </c>
      <c r="R334" s="27">
        <v>40472</v>
      </c>
      <c r="S334" s="28">
        <v>40795</v>
      </c>
    </row>
    <row r="335" spans="1:19">
      <c r="A335" s="22"/>
      <c r="B335" s="194" t="s">
        <v>623</v>
      </c>
      <c r="C335" s="23" t="s">
        <v>36</v>
      </c>
      <c r="D335" s="22" t="s">
        <v>37</v>
      </c>
      <c r="E335" s="276" t="s">
        <v>787</v>
      </c>
      <c r="F335" s="310" t="s">
        <v>788</v>
      </c>
      <c r="G335" s="94" t="s">
        <v>789</v>
      </c>
      <c r="H335" s="305" t="s">
        <v>755</v>
      </c>
      <c r="I335" s="58" t="s">
        <v>790</v>
      </c>
      <c r="J335" s="321">
        <v>3</v>
      </c>
      <c r="K335" s="51"/>
      <c r="L335" s="24">
        <v>3</v>
      </c>
      <c r="M335" s="24">
        <v>3</v>
      </c>
      <c r="N335" s="26">
        <v>0</v>
      </c>
      <c r="O335" s="26">
        <v>3</v>
      </c>
      <c r="P335" s="26"/>
      <c r="Q335" s="22">
        <f t="shared" si="15"/>
        <v>0</v>
      </c>
      <c r="R335" s="27">
        <v>40561</v>
      </c>
      <c r="S335" s="28"/>
    </row>
    <row r="336" spans="1:19">
      <c r="A336" s="22"/>
      <c r="B336" s="194" t="s">
        <v>63</v>
      </c>
      <c r="C336" s="23" t="s">
        <v>36</v>
      </c>
      <c r="D336" s="22" t="s">
        <v>37</v>
      </c>
      <c r="E336" s="276" t="s">
        <v>791</v>
      </c>
      <c r="F336" s="319" t="s">
        <v>792</v>
      </c>
      <c r="G336" s="319"/>
      <c r="H336" s="305" t="s">
        <v>793</v>
      </c>
      <c r="I336" s="90" t="s">
        <v>794</v>
      </c>
      <c r="J336" s="320">
        <v>6</v>
      </c>
      <c r="K336" s="51"/>
      <c r="L336" s="24">
        <v>6</v>
      </c>
      <c r="M336" s="24">
        <v>6</v>
      </c>
      <c r="N336" s="26">
        <v>0</v>
      </c>
      <c r="O336" s="26">
        <v>0</v>
      </c>
      <c r="P336" s="26">
        <v>6</v>
      </c>
      <c r="Q336" s="22">
        <f t="shared" si="15"/>
        <v>0</v>
      </c>
      <c r="R336" s="27">
        <v>41353</v>
      </c>
      <c r="S336" s="221" t="s">
        <v>795</v>
      </c>
    </row>
    <row r="337" spans="1:19">
      <c r="A337" s="22"/>
      <c r="B337" s="194" t="s">
        <v>35</v>
      </c>
      <c r="C337" s="23" t="s">
        <v>36</v>
      </c>
      <c r="D337" s="22" t="s">
        <v>37</v>
      </c>
      <c r="E337" s="24" t="s">
        <v>796</v>
      </c>
      <c r="F337" s="407" t="s">
        <v>797</v>
      </c>
      <c r="G337" s="407" t="s">
        <v>798</v>
      </c>
      <c r="H337" s="147" t="s">
        <v>139</v>
      </c>
      <c r="I337" s="425" t="s">
        <v>799</v>
      </c>
      <c r="J337" s="319">
        <v>2</v>
      </c>
      <c r="K337" s="301"/>
      <c r="L337" s="24">
        <v>2</v>
      </c>
      <c r="M337" s="24">
        <v>2</v>
      </c>
      <c r="N337" s="26">
        <v>0</v>
      </c>
      <c r="O337" s="26">
        <v>0</v>
      </c>
      <c r="P337" s="26">
        <v>2</v>
      </c>
      <c r="Q337" s="22">
        <f t="shared" si="15"/>
        <v>0</v>
      </c>
      <c r="R337" s="27">
        <v>40660</v>
      </c>
      <c r="S337" s="28">
        <v>41158</v>
      </c>
    </row>
    <row r="338" spans="1:19">
      <c r="A338" s="246"/>
      <c r="B338" s="194" t="s">
        <v>63</v>
      </c>
      <c r="C338" s="52"/>
      <c r="D338" s="52"/>
      <c r="E338" s="53" t="s">
        <v>1571</v>
      </c>
      <c r="F338" s="54" t="s">
        <v>1572</v>
      </c>
      <c r="G338" s="52" t="s">
        <v>74</v>
      </c>
      <c r="H338" s="52"/>
      <c r="I338" s="165"/>
      <c r="J338" s="358"/>
      <c r="K338" s="52"/>
      <c r="L338" s="55"/>
      <c r="M338" s="55"/>
      <c r="N338" s="52"/>
      <c r="O338" s="55"/>
      <c r="P338" s="52"/>
      <c r="Q338" s="52">
        <f t="shared" si="15"/>
        <v>0</v>
      </c>
      <c r="R338" s="52"/>
      <c r="S338" s="52"/>
    </row>
    <row r="339" spans="1:19">
      <c r="A339" s="222"/>
      <c r="B339" s="194" t="s">
        <v>623</v>
      </c>
      <c r="C339" s="23" t="s">
        <v>36</v>
      </c>
      <c r="D339" s="22" t="s">
        <v>37</v>
      </c>
      <c r="E339" s="37" t="s">
        <v>800</v>
      </c>
      <c r="F339" s="17" t="s">
        <v>801</v>
      </c>
      <c r="G339" s="17" t="s">
        <v>802</v>
      </c>
      <c r="H339" s="22" t="s">
        <v>139</v>
      </c>
      <c r="I339" s="58" t="s">
        <v>803</v>
      </c>
      <c r="J339" s="110"/>
      <c r="K339" s="22">
        <v>6</v>
      </c>
      <c r="L339" s="32">
        <v>6</v>
      </c>
      <c r="M339" s="32">
        <v>6</v>
      </c>
      <c r="N339" s="26">
        <v>0</v>
      </c>
      <c r="O339" s="26">
        <v>0</v>
      </c>
      <c r="P339" s="26">
        <v>6</v>
      </c>
      <c r="Q339" s="22">
        <f t="shared" si="15"/>
        <v>0</v>
      </c>
      <c r="R339" s="27">
        <v>41124</v>
      </c>
      <c r="S339" s="28">
        <v>41353</v>
      </c>
    </row>
    <row r="340" spans="1:19">
      <c r="A340" s="244"/>
      <c r="B340" s="194" t="s">
        <v>1573</v>
      </c>
      <c r="C340" s="23" t="s">
        <v>36</v>
      </c>
      <c r="D340" s="22" t="s">
        <v>37</v>
      </c>
      <c r="E340" s="37" t="s">
        <v>1574</v>
      </c>
      <c r="F340" s="17" t="s">
        <v>1575</v>
      </c>
      <c r="G340" s="17" t="s">
        <v>1576</v>
      </c>
      <c r="H340" s="209" t="s">
        <v>1577</v>
      </c>
      <c r="I340" s="58" t="s">
        <v>1578</v>
      </c>
      <c r="J340" s="110">
        <v>1</v>
      </c>
      <c r="K340" s="22"/>
      <c r="L340" s="32">
        <v>1</v>
      </c>
      <c r="M340" s="32">
        <v>1</v>
      </c>
      <c r="N340" s="34">
        <v>0</v>
      </c>
      <c r="O340" s="34">
        <v>0</v>
      </c>
      <c r="P340" s="34">
        <v>1</v>
      </c>
      <c r="Q340" s="22">
        <f t="shared" si="15"/>
        <v>0</v>
      </c>
      <c r="R340" s="27">
        <v>40646</v>
      </c>
      <c r="S340" s="28">
        <v>41011</v>
      </c>
    </row>
    <row r="341" spans="1:19">
      <c r="A341" s="304"/>
      <c r="B341" s="194" t="s">
        <v>63</v>
      </c>
      <c r="C341" s="23" t="s">
        <v>36</v>
      </c>
      <c r="D341" s="22" t="s">
        <v>37</v>
      </c>
      <c r="E341" s="37" t="s">
        <v>2007</v>
      </c>
      <c r="F341" s="30" t="s">
        <v>2008</v>
      </c>
      <c r="G341" s="17"/>
      <c r="H341" s="17" t="s">
        <v>793</v>
      </c>
      <c r="I341" s="17" t="s">
        <v>2009</v>
      </c>
      <c r="J341" s="95">
        <v>3</v>
      </c>
      <c r="K341" s="17"/>
      <c r="L341" s="32">
        <v>3</v>
      </c>
      <c r="M341" s="32">
        <v>3</v>
      </c>
      <c r="N341" s="34">
        <v>0</v>
      </c>
      <c r="O341" s="34">
        <v>0</v>
      </c>
      <c r="P341" s="34">
        <v>3</v>
      </c>
      <c r="Q341" s="22">
        <f t="shared" si="15"/>
        <v>0</v>
      </c>
      <c r="R341" s="27">
        <v>41226</v>
      </c>
      <c r="S341" s="28">
        <v>41935</v>
      </c>
    </row>
    <row r="342" spans="1:19">
      <c r="A342" s="426"/>
      <c r="B342" s="194" t="s">
        <v>63</v>
      </c>
      <c r="C342" s="23" t="s">
        <v>36</v>
      </c>
      <c r="D342" s="22" t="s">
        <v>37</v>
      </c>
      <c r="E342" s="37" t="s">
        <v>1667</v>
      </c>
      <c r="F342" s="25" t="s">
        <v>1668</v>
      </c>
      <c r="G342" s="25"/>
      <c r="H342" s="119" t="s">
        <v>1669</v>
      </c>
      <c r="I342" s="51" t="s">
        <v>1670</v>
      </c>
      <c r="J342" s="321">
        <v>1</v>
      </c>
      <c r="K342" s="51"/>
      <c r="L342" s="24">
        <v>1</v>
      </c>
      <c r="M342" s="24">
        <v>1</v>
      </c>
      <c r="N342" s="26">
        <v>0</v>
      </c>
      <c r="O342" s="26">
        <v>1</v>
      </c>
      <c r="P342" s="26">
        <v>0</v>
      </c>
      <c r="Q342" s="22">
        <f t="shared" si="15"/>
        <v>0</v>
      </c>
      <c r="R342" s="27">
        <v>41184</v>
      </c>
      <c r="S342" s="71"/>
    </row>
    <row r="343" spans="1:19">
      <c r="A343" s="93"/>
      <c r="B343" s="194" t="s">
        <v>42</v>
      </c>
      <c r="C343" s="23" t="s">
        <v>36</v>
      </c>
      <c r="D343" s="22" t="s">
        <v>37</v>
      </c>
      <c r="E343" s="37" t="s">
        <v>804</v>
      </c>
      <c r="F343" s="30" t="s">
        <v>805</v>
      </c>
      <c r="G343" s="17" t="s">
        <v>806</v>
      </c>
      <c r="H343" s="17" t="s">
        <v>807</v>
      </c>
      <c r="I343" s="17" t="s">
        <v>808</v>
      </c>
      <c r="J343" s="95">
        <v>9</v>
      </c>
      <c r="K343" s="17"/>
      <c r="L343" s="32">
        <v>9</v>
      </c>
      <c r="M343" s="32">
        <v>9</v>
      </c>
      <c r="N343" s="34">
        <v>0</v>
      </c>
      <c r="O343" s="34">
        <v>0</v>
      </c>
      <c r="P343" s="34">
        <v>9</v>
      </c>
      <c r="Q343" s="22">
        <f t="shared" si="15"/>
        <v>0</v>
      </c>
      <c r="R343" s="27">
        <v>40644</v>
      </c>
      <c r="S343" s="28">
        <v>40868</v>
      </c>
    </row>
    <row r="344" spans="1:19">
      <c r="A344" s="100"/>
      <c r="B344" s="194" t="s">
        <v>42</v>
      </c>
      <c r="C344" s="23" t="s">
        <v>36</v>
      </c>
      <c r="D344" s="22" t="s">
        <v>37</v>
      </c>
      <c r="E344" s="37" t="s">
        <v>804</v>
      </c>
      <c r="F344" s="30" t="s">
        <v>805</v>
      </c>
      <c r="G344" s="17" t="s">
        <v>809</v>
      </c>
      <c r="H344" s="17" t="s">
        <v>807</v>
      </c>
      <c r="I344" s="17" t="s">
        <v>810</v>
      </c>
      <c r="J344" s="95">
        <v>1</v>
      </c>
      <c r="K344" s="17"/>
      <c r="L344" s="32">
        <v>1</v>
      </c>
      <c r="M344" s="32">
        <v>1</v>
      </c>
      <c r="N344" s="34">
        <v>0</v>
      </c>
      <c r="O344" s="34">
        <v>0</v>
      </c>
      <c r="P344" s="34">
        <v>1</v>
      </c>
      <c r="Q344" s="22">
        <f t="shared" si="15"/>
        <v>0</v>
      </c>
      <c r="R344" s="27">
        <v>40799</v>
      </c>
      <c r="S344" s="28">
        <v>40868</v>
      </c>
    </row>
    <row r="345" spans="1:19">
      <c r="A345" s="304"/>
      <c r="B345" s="194" t="s">
        <v>63</v>
      </c>
      <c r="C345" s="23" t="s">
        <v>36</v>
      </c>
      <c r="D345" s="22" t="s">
        <v>37</v>
      </c>
      <c r="E345" s="37" t="s">
        <v>2010</v>
      </c>
      <c r="F345" s="219" t="s">
        <v>2011</v>
      </c>
      <c r="G345" s="219"/>
      <c r="H345" s="119" t="s">
        <v>2012</v>
      </c>
      <c r="I345" s="229" t="s">
        <v>2013</v>
      </c>
      <c r="J345" s="321">
        <v>1</v>
      </c>
      <c r="K345" s="51"/>
      <c r="L345" s="24">
        <v>1</v>
      </c>
      <c r="M345" s="24">
        <v>1</v>
      </c>
      <c r="N345" s="26">
        <v>0</v>
      </c>
      <c r="O345" s="26">
        <v>1</v>
      </c>
      <c r="P345" s="26">
        <v>0</v>
      </c>
      <c r="Q345" s="22">
        <f t="shared" si="15"/>
        <v>0</v>
      </c>
      <c r="R345" s="104">
        <v>41626</v>
      </c>
      <c r="S345" s="71" t="s">
        <v>2014</v>
      </c>
    </row>
    <row r="346" spans="1:19">
      <c r="A346" s="22"/>
      <c r="B346" s="194" t="s">
        <v>623</v>
      </c>
      <c r="C346" s="23" t="s">
        <v>36</v>
      </c>
      <c r="D346" s="22" t="s">
        <v>37</v>
      </c>
      <c r="E346" s="37" t="s">
        <v>811</v>
      </c>
      <c r="F346" s="17" t="s">
        <v>812</v>
      </c>
      <c r="G346" s="17" t="s">
        <v>813</v>
      </c>
      <c r="H346" s="119" t="s">
        <v>814</v>
      </c>
      <c r="I346" s="58" t="s">
        <v>815</v>
      </c>
      <c r="J346" s="321">
        <v>4</v>
      </c>
      <c r="K346" s="51"/>
      <c r="L346" s="24">
        <v>4</v>
      </c>
      <c r="M346" s="24">
        <v>4</v>
      </c>
      <c r="N346" s="26">
        <v>0</v>
      </c>
      <c r="O346" s="26">
        <v>0</v>
      </c>
      <c r="P346" s="26">
        <v>4</v>
      </c>
      <c r="Q346" s="22">
        <f t="shared" si="15"/>
        <v>0</v>
      </c>
      <c r="R346" s="27">
        <v>40868</v>
      </c>
      <c r="S346" s="28">
        <v>41305</v>
      </c>
    </row>
    <row r="347" spans="1:19">
      <c r="A347" s="304"/>
      <c r="B347" s="194" t="s">
        <v>623</v>
      </c>
      <c r="C347" s="23" t="s">
        <v>36</v>
      </c>
      <c r="D347" s="22" t="s">
        <v>37</v>
      </c>
      <c r="E347" s="37" t="s">
        <v>2015</v>
      </c>
      <c r="F347" s="17" t="s">
        <v>2016</v>
      </c>
      <c r="G347" s="17" t="s">
        <v>2017</v>
      </c>
      <c r="H347" s="17" t="s">
        <v>2018</v>
      </c>
      <c r="I347" s="58" t="s">
        <v>2019</v>
      </c>
      <c r="J347" s="95">
        <v>1</v>
      </c>
      <c r="K347" s="17"/>
      <c r="L347" s="32">
        <v>1</v>
      </c>
      <c r="M347" s="32">
        <v>1</v>
      </c>
      <c r="N347" s="34">
        <v>0</v>
      </c>
      <c r="O347" s="34">
        <v>0</v>
      </c>
      <c r="P347" s="34">
        <v>1</v>
      </c>
      <c r="Q347" s="22">
        <f t="shared" si="15"/>
        <v>0</v>
      </c>
      <c r="R347" s="27">
        <v>40862</v>
      </c>
      <c r="S347" s="28">
        <v>41046</v>
      </c>
    </row>
    <row r="348" spans="1:19">
      <c r="A348" s="22"/>
      <c r="B348" s="194" t="s">
        <v>63</v>
      </c>
      <c r="C348" s="52"/>
      <c r="D348" s="52"/>
      <c r="E348" s="53" t="s">
        <v>816</v>
      </c>
      <c r="F348" s="427" t="s">
        <v>817</v>
      </c>
      <c r="G348" s="428" t="s">
        <v>74</v>
      </c>
      <c r="H348" s="83"/>
      <c r="I348" s="84" t="s">
        <v>818</v>
      </c>
      <c r="J348" s="429"/>
      <c r="K348" s="223"/>
      <c r="L348" s="55"/>
      <c r="M348" s="55"/>
      <c r="N348" s="55"/>
      <c r="O348" s="55"/>
      <c r="P348" s="55"/>
      <c r="Q348" s="52">
        <f t="shared" si="15"/>
        <v>0</v>
      </c>
      <c r="R348" s="64">
        <v>40436</v>
      </c>
      <c r="S348" s="52"/>
    </row>
    <row r="349" spans="1:19">
      <c r="A349" s="304"/>
      <c r="B349" s="194" t="s">
        <v>63</v>
      </c>
      <c r="C349" s="23" t="s">
        <v>36</v>
      </c>
      <c r="D349" s="22" t="s">
        <v>37</v>
      </c>
      <c r="E349" s="276" t="s">
        <v>2020</v>
      </c>
      <c r="F349" s="319" t="s">
        <v>2021</v>
      </c>
      <c r="G349" s="319" t="s">
        <v>2022</v>
      </c>
      <c r="H349" s="321" t="s">
        <v>2023</v>
      </c>
      <c r="I349" s="31" t="s">
        <v>2024</v>
      </c>
      <c r="J349" s="301">
        <v>17</v>
      </c>
      <c r="K349" s="25"/>
      <c r="L349" s="24">
        <v>17</v>
      </c>
      <c r="M349" s="24">
        <v>17</v>
      </c>
      <c r="N349" s="26">
        <v>0</v>
      </c>
      <c r="O349" s="26">
        <v>16</v>
      </c>
      <c r="P349" s="26">
        <v>1</v>
      </c>
      <c r="Q349" s="22">
        <f t="shared" si="15"/>
        <v>0</v>
      </c>
      <c r="R349" s="224" t="s">
        <v>2025</v>
      </c>
      <c r="S349" s="71" t="s">
        <v>2026</v>
      </c>
    </row>
    <row r="350" spans="1:19">
      <c r="A350" s="304"/>
      <c r="B350" s="194" t="s">
        <v>623</v>
      </c>
      <c r="C350" s="23" t="s">
        <v>36</v>
      </c>
      <c r="D350" s="22" t="s">
        <v>37</v>
      </c>
      <c r="E350" s="37" t="s">
        <v>2027</v>
      </c>
      <c r="F350" s="67" t="s">
        <v>2028</v>
      </c>
      <c r="G350" s="67" t="s">
        <v>2029</v>
      </c>
      <c r="H350" s="51" t="s">
        <v>830</v>
      </c>
      <c r="I350" s="58" t="s">
        <v>2030</v>
      </c>
      <c r="J350" s="301">
        <v>3</v>
      </c>
      <c r="K350" s="25"/>
      <c r="L350" s="24">
        <v>3</v>
      </c>
      <c r="M350" s="24">
        <v>3</v>
      </c>
      <c r="N350" s="26">
        <v>0</v>
      </c>
      <c r="O350" s="26">
        <v>0</v>
      </c>
      <c r="P350" s="26">
        <v>3</v>
      </c>
      <c r="Q350" s="22">
        <f t="shared" si="15"/>
        <v>0</v>
      </c>
      <c r="R350" s="224">
        <v>40806</v>
      </c>
      <c r="S350" s="28">
        <v>41299</v>
      </c>
    </row>
    <row r="351" spans="1:19">
      <c r="A351" s="22"/>
      <c r="B351" s="194" t="s">
        <v>35</v>
      </c>
      <c r="C351" s="23" t="s">
        <v>36</v>
      </c>
      <c r="D351" s="22" t="s">
        <v>37</v>
      </c>
      <c r="E351" s="35" t="s">
        <v>819</v>
      </c>
      <c r="F351" s="30" t="s">
        <v>820</v>
      </c>
      <c r="G351" s="30"/>
      <c r="H351" s="30"/>
      <c r="I351" s="186" t="s">
        <v>821</v>
      </c>
      <c r="J351" s="282">
        <v>4</v>
      </c>
      <c r="K351" s="30"/>
      <c r="L351" s="32">
        <v>4</v>
      </c>
      <c r="M351" s="32">
        <v>4</v>
      </c>
      <c r="N351" s="34">
        <v>0</v>
      </c>
      <c r="O351" s="34">
        <v>0</v>
      </c>
      <c r="P351" s="34">
        <v>4</v>
      </c>
      <c r="Q351" s="22">
        <f t="shared" si="15"/>
        <v>0</v>
      </c>
      <c r="R351" s="27">
        <v>40849</v>
      </c>
      <c r="S351" s="28">
        <v>41011</v>
      </c>
    </row>
    <row r="352" spans="1:19">
      <c r="A352" s="22"/>
      <c r="B352" s="194" t="s">
        <v>623</v>
      </c>
      <c r="C352" s="23" t="s">
        <v>36</v>
      </c>
      <c r="D352" s="22" t="s">
        <v>37</v>
      </c>
      <c r="E352" s="37" t="s">
        <v>822</v>
      </c>
      <c r="F352" s="17" t="s">
        <v>823</v>
      </c>
      <c r="G352" s="17" t="s">
        <v>824</v>
      </c>
      <c r="H352" s="51" t="s">
        <v>825</v>
      </c>
      <c r="I352" s="58" t="s">
        <v>826</v>
      </c>
      <c r="J352" s="301">
        <v>3</v>
      </c>
      <c r="K352" s="25"/>
      <c r="L352" s="24">
        <v>3</v>
      </c>
      <c r="M352" s="24">
        <v>3</v>
      </c>
      <c r="N352" s="26">
        <v>0</v>
      </c>
      <c r="O352" s="26">
        <v>0</v>
      </c>
      <c r="P352" s="26">
        <v>3</v>
      </c>
      <c r="Q352" s="22">
        <f t="shared" si="15"/>
        <v>0</v>
      </c>
      <c r="R352" s="224">
        <v>40477</v>
      </c>
      <c r="S352" s="28">
        <v>40760</v>
      </c>
    </row>
    <row r="353" spans="1:19">
      <c r="A353" s="22"/>
      <c r="B353" s="194" t="s">
        <v>623</v>
      </c>
      <c r="C353" s="23" t="s">
        <v>36</v>
      </c>
      <c r="D353" s="22" t="s">
        <v>37</v>
      </c>
      <c r="E353" s="37" t="s">
        <v>827</v>
      </c>
      <c r="F353" s="22" t="s">
        <v>828</v>
      </c>
      <c r="G353" s="22" t="s">
        <v>829</v>
      </c>
      <c r="H353" s="51" t="s">
        <v>830</v>
      </c>
      <c r="I353" s="58" t="s">
        <v>831</v>
      </c>
      <c r="J353" s="301">
        <v>3</v>
      </c>
      <c r="K353" s="25"/>
      <c r="L353" s="24">
        <v>3</v>
      </c>
      <c r="M353" s="24">
        <v>3</v>
      </c>
      <c r="N353" s="26">
        <v>0</v>
      </c>
      <c r="O353" s="26">
        <v>0</v>
      </c>
      <c r="P353" s="26">
        <v>3</v>
      </c>
      <c r="Q353" s="22">
        <f t="shared" si="15"/>
        <v>0</v>
      </c>
      <c r="R353" s="224">
        <v>40876</v>
      </c>
      <c r="S353" s="28">
        <v>41039</v>
      </c>
    </row>
    <row r="354" spans="1:19">
      <c r="A354" s="22"/>
      <c r="B354" s="194"/>
      <c r="C354" s="23" t="s">
        <v>36</v>
      </c>
      <c r="D354" s="22" t="s">
        <v>37</v>
      </c>
      <c r="E354" s="225" t="s">
        <v>832</v>
      </c>
      <c r="F354" s="68" t="s">
        <v>833</v>
      </c>
      <c r="G354" s="17" t="s">
        <v>834</v>
      </c>
      <c r="H354" s="17" t="s">
        <v>835</v>
      </c>
      <c r="I354" s="17" t="s">
        <v>836</v>
      </c>
      <c r="J354" s="95">
        <v>10</v>
      </c>
      <c r="K354" s="17"/>
      <c r="L354" s="32">
        <v>16</v>
      </c>
      <c r="M354" s="32">
        <v>10</v>
      </c>
      <c r="N354" s="34">
        <v>0</v>
      </c>
      <c r="O354" s="34">
        <v>0</v>
      </c>
      <c r="P354" s="34">
        <v>10</v>
      </c>
      <c r="Q354" s="22">
        <f t="shared" si="15"/>
        <v>0</v>
      </c>
      <c r="R354" s="27">
        <v>41471</v>
      </c>
      <c r="S354" s="28">
        <v>41533</v>
      </c>
    </row>
    <row r="355" spans="1:19">
      <c r="A355" s="22"/>
      <c r="B355" s="194" t="s">
        <v>623</v>
      </c>
      <c r="C355" s="23" t="s">
        <v>36</v>
      </c>
      <c r="D355" s="22" t="s">
        <v>37</v>
      </c>
      <c r="E355" s="225" t="s">
        <v>837</v>
      </c>
      <c r="F355" s="17" t="s">
        <v>838</v>
      </c>
      <c r="G355" s="17" t="s">
        <v>839</v>
      </c>
      <c r="H355" s="17" t="s">
        <v>840</v>
      </c>
      <c r="I355" s="58" t="s">
        <v>841</v>
      </c>
      <c r="J355" s="95">
        <v>2</v>
      </c>
      <c r="K355" s="17"/>
      <c r="L355" s="32">
        <v>2</v>
      </c>
      <c r="M355" s="32">
        <v>2</v>
      </c>
      <c r="N355" s="34">
        <v>0</v>
      </c>
      <c r="O355" s="34">
        <v>0</v>
      </c>
      <c r="P355" s="34">
        <v>2</v>
      </c>
      <c r="Q355" s="22">
        <f t="shared" si="15"/>
        <v>0</v>
      </c>
      <c r="R355" s="27">
        <v>40758</v>
      </c>
      <c r="S355" s="28">
        <v>41815</v>
      </c>
    </row>
    <row r="356" spans="1:19">
      <c r="A356" s="304"/>
      <c r="B356" s="194" t="s">
        <v>252</v>
      </c>
      <c r="C356" s="23" t="s">
        <v>36</v>
      </c>
      <c r="D356" s="22" t="s">
        <v>37</v>
      </c>
      <c r="E356" s="35" t="s">
        <v>2031</v>
      </c>
      <c r="F356" s="226" t="s">
        <v>2032</v>
      </c>
      <c r="G356" s="25"/>
      <c r="H356" s="49" t="s">
        <v>2033</v>
      </c>
      <c r="I356" s="57" t="s">
        <v>94</v>
      </c>
      <c r="J356" s="430">
        <v>18</v>
      </c>
      <c r="K356" s="119"/>
      <c r="L356" s="24">
        <v>18</v>
      </c>
      <c r="M356" s="24">
        <v>18</v>
      </c>
      <c r="N356" s="26">
        <v>18</v>
      </c>
      <c r="O356" s="26">
        <v>0</v>
      </c>
      <c r="P356" s="26">
        <v>0</v>
      </c>
      <c r="Q356" s="22">
        <f t="shared" si="15"/>
        <v>0</v>
      </c>
      <c r="R356" s="74"/>
      <c r="S356" s="71"/>
    </row>
    <row r="357" spans="1:19">
      <c r="A357" s="22"/>
      <c r="B357" s="194"/>
      <c r="C357" s="23" t="s">
        <v>36</v>
      </c>
      <c r="D357" s="22" t="s">
        <v>352</v>
      </c>
      <c r="E357" s="35" t="s">
        <v>842</v>
      </c>
      <c r="F357" s="226" t="s">
        <v>843</v>
      </c>
      <c r="G357" s="431" t="s">
        <v>844</v>
      </c>
      <c r="H357" s="227">
        <v>40718</v>
      </c>
      <c r="I357" s="38" t="s">
        <v>845</v>
      </c>
      <c r="J357" s="432">
        <v>1</v>
      </c>
      <c r="K357" s="305"/>
      <c r="L357" s="24">
        <v>1</v>
      </c>
      <c r="M357" s="24">
        <v>1</v>
      </c>
      <c r="N357" s="26">
        <v>0</v>
      </c>
      <c r="O357" s="26">
        <v>0</v>
      </c>
      <c r="P357" s="26">
        <v>1</v>
      </c>
      <c r="Q357" s="22">
        <f t="shared" si="15"/>
        <v>0</v>
      </c>
      <c r="R357" s="433">
        <v>40746</v>
      </c>
      <c r="S357" s="218">
        <v>41489</v>
      </c>
    </row>
    <row r="358" spans="1:19">
      <c r="A358" s="261"/>
      <c r="B358" s="194" t="s">
        <v>63</v>
      </c>
      <c r="C358" s="174"/>
      <c r="D358" s="175"/>
      <c r="E358" s="43" t="s">
        <v>1671</v>
      </c>
      <c r="F358" s="272" t="s">
        <v>1672</v>
      </c>
      <c r="G358" s="272"/>
      <c r="H358" s="42" t="s">
        <v>1673</v>
      </c>
      <c r="I358" s="187" t="s">
        <v>1674</v>
      </c>
      <c r="J358" s="164"/>
      <c r="K358" s="42"/>
      <c r="L358" s="45"/>
      <c r="M358" s="45"/>
      <c r="N358" s="215"/>
      <c r="O358" s="215"/>
      <c r="P358" s="215"/>
      <c r="Q358" s="42">
        <f t="shared" si="15"/>
        <v>0</v>
      </c>
      <c r="R358" s="117"/>
      <c r="S358" s="118"/>
    </row>
    <row r="359" spans="1:19">
      <c r="A359" s="22"/>
      <c r="B359" s="194" t="s">
        <v>63</v>
      </c>
      <c r="C359" s="23" t="s">
        <v>36</v>
      </c>
      <c r="D359" s="22" t="s">
        <v>47</v>
      </c>
      <c r="E359" s="37" t="s">
        <v>846</v>
      </c>
      <c r="F359" s="30" t="s">
        <v>847</v>
      </c>
      <c r="G359" s="30"/>
      <c r="H359" s="30" t="s">
        <v>793</v>
      </c>
      <c r="I359" s="17" t="s">
        <v>848</v>
      </c>
      <c r="J359" s="95">
        <v>4</v>
      </c>
      <c r="K359" s="17"/>
      <c r="L359" s="32">
        <v>5</v>
      </c>
      <c r="M359" s="32">
        <v>4</v>
      </c>
      <c r="N359" s="34">
        <v>0</v>
      </c>
      <c r="O359" s="34">
        <v>0</v>
      </c>
      <c r="P359" s="34">
        <v>4</v>
      </c>
      <c r="Q359" s="22">
        <f t="shared" si="15"/>
        <v>0</v>
      </c>
      <c r="R359" s="27">
        <v>41235</v>
      </c>
      <c r="S359" s="28">
        <v>41613</v>
      </c>
    </row>
    <row r="360" spans="1:19">
      <c r="A360" s="22"/>
      <c r="B360" s="194"/>
      <c r="C360" s="23" t="s">
        <v>36</v>
      </c>
      <c r="D360" s="22" t="s">
        <v>37</v>
      </c>
      <c r="E360" s="37" t="s">
        <v>849</v>
      </c>
      <c r="F360" s="17" t="s">
        <v>850</v>
      </c>
      <c r="G360" s="30" t="s">
        <v>851</v>
      </c>
      <c r="H360" s="30" t="s">
        <v>852</v>
      </c>
      <c r="I360" s="434" t="s">
        <v>853</v>
      </c>
      <c r="J360" s="95">
        <v>2</v>
      </c>
      <c r="K360" s="17"/>
      <c r="L360" s="32">
        <v>2</v>
      </c>
      <c r="M360" s="32">
        <v>2</v>
      </c>
      <c r="N360" s="34">
        <v>0</v>
      </c>
      <c r="O360" s="34">
        <v>0</v>
      </c>
      <c r="P360" s="34">
        <v>2</v>
      </c>
      <c r="Q360" s="22">
        <f t="shared" si="15"/>
        <v>0</v>
      </c>
      <c r="R360" s="27">
        <v>40883</v>
      </c>
      <c r="S360" s="28">
        <v>41144</v>
      </c>
    </row>
    <row r="361" spans="1:19" ht="28">
      <c r="A361" s="22"/>
      <c r="B361" s="194" t="s">
        <v>42</v>
      </c>
      <c r="C361" s="23" t="s">
        <v>36</v>
      </c>
      <c r="D361" s="22" t="s">
        <v>37</v>
      </c>
      <c r="E361" s="35" t="s">
        <v>854</v>
      </c>
      <c r="F361" s="51" t="s">
        <v>855</v>
      </c>
      <c r="G361" s="25" t="s">
        <v>856</v>
      </c>
      <c r="H361" s="40" t="s">
        <v>857</v>
      </c>
      <c r="I361" s="75" t="s">
        <v>858</v>
      </c>
      <c r="J361" s="435">
        <v>42</v>
      </c>
      <c r="K361" s="75"/>
      <c r="L361" s="24">
        <v>42</v>
      </c>
      <c r="M361" s="24">
        <v>42</v>
      </c>
      <c r="N361" s="26">
        <v>0</v>
      </c>
      <c r="O361" s="26">
        <v>0</v>
      </c>
      <c r="P361" s="26">
        <v>42</v>
      </c>
      <c r="Q361" s="22">
        <f t="shared" si="15"/>
        <v>0</v>
      </c>
      <c r="R361" s="27">
        <v>40932</v>
      </c>
      <c r="S361" s="28">
        <v>41353</v>
      </c>
    </row>
    <row r="362" spans="1:19">
      <c r="A362" s="22"/>
      <c r="B362" s="194" t="s">
        <v>63</v>
      </c>
      <c r="C362" s="23" t="s">
        <v>36</v>
      </c>
      <c r="D362" s="22" t="s">
        <v>37</v>
      </c>
      <c r="E362" s="37" t="s">
        <v>859</v>
      </c>
      <c r="F362" s="30" t="s">
        <v>860</v>
      </c>
      <c r="G362" s="109"/>
      <c r="H362" s="17" t="s">
        <v>861</v>
      </c>
      <c r="I362" s="17" t="s">
        <v>862</v>
      </c>
      <c r="J362" s="95">
        <v>9</v>
      </c>
      <c r="K362" s="95"/>
      <c r="L362" s="32">
        <v>9</v>
      </c>
      <c r="M362" s="32">
        <v>9</v>
      </c>
      <c r="N362" s="34">
        <v>0</v>
      </c>
      <c r="O362" s="34">
        <v>0</v>
      </c>
      <c r="P362" s="34">
        <v>9</v>
      </c>
      <c r="Q362" s="22">
        <f t="shared" si="15"/>
        <v>0</v>
      </c>
      <c r="R362" s="433">
        <v>41176</v>
      </c>
      <c r="S362" s="218">
        <v>41576</v>
      </c>
    </row>
    <row r="363" spans="1:19">
      <c r="A363" s="22"/>
      <c r="B363" s="194" t="s">
        <v>35</v>
      </c>
      <c r="C363" s="23" t="s">
        <v>36</v>
      </c>
      <c r="D363" s="22" t="s">
        <v>37</v>
      </c>
      <c r="E363" s="140" t="s">
        <v>863</v>
      </c>
      <c r="F363" s="17" t="s">
        <v>583</v>
      </c>
      <c r="G363" s="436" t="s">
        <v>584</v>
      </c>
      <c r="H363" s="22"/>
      <c r="I363" s="437" t="s">
        <v>864</v>
      </c>
      <c r="J363" s="95">
        <v>1</v>
      </c>
      <c r="K363" s="95"/>
      <c r="L363" s="106">
        <v>1</v>
      </c>
      <c r="M363" s="106">
        <v>1</v>
      </c>
      <c r="N363" s="34">
        <v>0</v>
      </c>
      <c r="O363" s="34">
        <v>0</v>
      </c>
      <c r="P363" s="33">
        <v>1</v>
      </c>
      <c r="Q363" s="22">
        <f t="shared" si="15"/>
        <v>0</v>
      </c>
      <c r="R363" s="433">
        <v>40616</v>
      </c>
      <c r="S363" s="218">
        <v>41010</v>
      </c>
    </row>
    <row r="364" spans="1:19">
      <c r="A364" s="261"/>
      <c r="B364" s="194" t="s">
        <v>63</v>
      </c>
      <c r="C364" s="52"/>
      <c r="D364" s="52"/>
      <c r="E364" s="53" t="s">
        <v>1675</v>
      </c>
      <c r="F364" s="82" t="s">
        <v>1676</v>
      </c>
      <c r="G364" s="160" t="s">
        <v>74</v>
      </c>
      <c r="H364" s="83"/>
      <c r="I364" s="273"/>
      <c r="J364" s="438"/>
      <c r="K364" s="438"/>
      <c r="L364" s="85"/>
      <c r="M364" s="85"/>
      <c r="N364" s="85"/>
      <c r="O364" s="85"/>
      <c r="P364" s="85"/>
      <c r="Q364" s="52">
        <f t="shared" si="15"/>
        <v>0</v>
      </c>
      <c r="R364" s="62"/>
      <c r="S364" s="62"/>
    </row>
    <row r="365" spans="1:19">
      <c r="A365" s="22"/>
      <c r="B365" s="194" t="s">
        <v>63</v>
      </c>
      <c r="C365" s="23" t="s">
        <v>36</v>
      </c>
      <c r="D365" s="22" t="s">
        <v>47</v>
      </c>
      <c r="E365" s="37" t="s">
        <v>865</v>
      </c>
      <c r="F365" s="25" t="s">
        <v>866</v>
      </c>
      <c r="G365" s="439" t="s">
        <v>867</v>
      </c>
      <c r="H365" s="119" t="s">
        <v>868</v>
      </c>
      <c r="I365" s="51" t="s">
        <v>869</v>
      </c>
      <c r="J365" s="440">
        <v>1</v>
      </c>
      <c r="K365" s="440"/>
      <c r="L365" s="24">
        <v>1</v>
      </c>
      <c r="M365" s="24">
        <v>1</v>
      </c>
      <c r="N365" s="26">
        <v>0</v>
      </c>
      <c r="O365" s="26">
        <v>1</v>
      </c>
      <c r="P365" s="26">
        <v>0</v>
      </c>
      <c r="Q365" s="22">
        <f t="shared" si="15"/>
        <v>0</v>
      </c>
      <c r="R365" s="27">
        <v>41778</v>
      </c>
      <c r="S365" s="71"/>
    </row>
    <row r="366" spans="1:19">
      <c r="A366" s="40"/>
      <c r="B366" s="194" t="s">
        <v>623</v>
      </c>
      <c r="C366" s="23" t="s">
        <v>36</v>
      </c>
      <c r="D366" s="22" t="s">
        <v>37</v>
      </c>
      <c r="E366" s="37" t="s">
        <v>870</v>
      </c>
      <c r="F366" s="17" t="s">
        <v>871</v>
      </c>
      <c r="G366" s="95" t="s">
        <v>872</v>
      </c>
      <c r="H366" s="22" t="s">
        <v>873</v>
      </c>
      <c r="I366" s="58" t="s">
        <v>874</v>
      </c>
      <c r="J366" s="22">
        <v>1</v>
      </c>
      <c r="K366" s="22"/>
      <c r="L366" s="32">
        <v>1</v>
      </c>
      <c r="M366" s="32">
        <v>1</v>
      </c>
      <c r="N366" s="34">
        <v>0</v>
      </c>
      <c r="O366" s="34">
        <v>0</v>
      </c>
      <c r="P366" s="34">
        <v>1</v>
      </c>
      <c r="Q366" s="22">
        <f t="shared" si="15"/>
        <v>0</v>
      </c>
      <c r="R366" s="27">
        <v>41487</v>
      </c>
      <c r="S366" s="28">
        <v>41744</v>
      </c>
    </row>
    <row r="367" spans="1:19">
      <c r="A367" s="40"/>
      <c r="B367" s="194" t="s">
        <v>623</v>
      </c>
      <c r="C367" s="23" t="s">
        <v>36</v>
      </c>
      <c r="D367" s="22" t="s">
        <v>47</v>
      </c>
      <c r="E367" s="37" t="s">
        <v>875</v>
      </c>
      <c r="F367" s="17" t="s">
        <v>876</v>
      </c>
      <c r="G367" t="s">
        <v>2481</v>
      </c>
      <c r="H367" s="22" t="s">
        <v>2482</v>
      </c>
      <c r="I367" s="38" t="s">
        <v>94</v>
      </c>
      <c r="J367" s="22">
        <v>1</v>
      </c>
      <c r="K367" s="22"/>
      <c r="L367" s="32">
        <v>2</v>
      </c>
      <c r="M367" s="32">
        <v>1</v>
      </c>
      <c r="N367" s="34">
        <v>1</v>
      </c>
      <c r="O367" s="34"/>
      <c r="P367" s="34"/>
      <c r="Q367" s="22"/>
      <c r="R367" s="27"/>
      <c r="S367" s="28"/>
    </row>
    <row r="368" spans="1:19">
      <c r="A368" s="40"/>
      <c r="B368" s="194" t="s">
        <v>623</v>
      </c>
      <c r="C368" s="23" t="s">
        <v>36</v>
      </c>
      <c r="D368" s="22" t="s">
        <v>37</v>
      </c>
      <c r="E368" s="37" t="s">
        <v>877</v>
      </c>
      <c r="F368" s="17" t="s">
        <v>878</v>
      </c>
      <c r="G368" s="95" t="s">
        <v>879</v>
      </c>
      <c r="H368" s="22" t="s">
        <v>880</v>
      </c>
      <c r="I368" s="38" t="s">
        <v>881</v>
      </c>
      <c r="J368" s="22">
        <v>1</v>
      </c>
      <c r="K368" s="22"/>
      <c r="L368" s="32">
        <v>1</v>
      </c>
      <c r="M368" s="32">
        <v>1</v>
      </c>
      <c r="N368" s="34">
        <v>0</v>
      </c>
      <c r="O368" s="34">
        <v>0</v>
      </c>
      <c r="P368" s="34">
        <v>1</v>
      </c>
      <c r="Q368" s="22">
        <f>+M368-N368-O368-P368</f>
        <v>0</v>
      </c>
      <c r="R368" s="27">
        <v>40305</v>
      </c>
      <c r="S368" s="28">
        <v>40966</v>
      </c>
    </row>
    <row r="369" spans="1:19">
      <c r="A369" s="22"/>
      <c r="B369" s="194" t="s">
        <v>63</v>
      </c>
      <c r="C369" s="174"/>
      <c r="D369" s="52"/>
      <c r="E369" s="53" t="s">
        <v>882</v>
      </c>
      <c r="F369" s="54" t="s">
        <v>883</v>
      </c>
      <c r="G369" s="62" t="s">
        <v>74</v>
      </c>
      <c r="H369" s="52" t="s">
        <v>884</v>
      </c>
      <c r="I369" s="52" t="s">
        <v>885</v>
      </c>
      <c r="J369" s="52"/>
      <c r="K369" s="52"/>
      <c r="L369" s="55"/>
      <c r="M369" s="55"/>
      <c r="N369" s="52"/>
      <c r="O369" s="52"/>
      <c r="P369" s="55"/>
      <c r="Q369" s="52">
        <f>+M369-N369-O369-P369</f>
        <v>0</v>
      </c>
      <c r="R369" s="64">
        <v>40990</v>
      </c>
      <c r="S369" s="64">
        <v>41592</v>
      </c>
    </row>
    <row r="370" spans="1:19">
      <c r="A370" s="261"/>
      <c r="B370" s="194" t="s">
        <v>63</v>
      </c>
      <c r="C370" s="52"/>
      <c r="D370" s="52"/>
      <c r="E370" s="53" t="s">
        <v>1677</v>
      </c>
      <c r="F370" s="82" t="s">
        <v>1678</v>
      </c>
      <c r="G370" s="52" t="s">
        <v>74</v>
      </c>
      <c r="H370" s="83"/>
      <c r="I370" s="84" t="s">
        <v>1679</v>
      </c>
      <c r="J370" s="438"/>
      <c r="K370" s="84"/>
      <c r="L370" s="85"/>
      <c r="M370" s="85"/>
      <c r="N370" s="85"/>
      <c r="O370" s="85"/>
      <c r="P370" s="85"/>
      <c r="Q370" s="52">
        <f>+M370-N370-O370-P370</f>
        <v>0</v>
      </c>
      <c r="R370" s="64">
        <v>40975</v>
      </c>
      <c r="S370" s="52"/>
    </row>
    <row r="371" spans="1:19">
      <c r="A371" s="303"/>
      <c r="B371" s="194" t="s">
        <v>63</v>
      </c>
      <c r="C371" s="23" t="s">
        <v>36</v>
      </c>
      <c r="D371" s="22" t="s">
        <v>37</v>
      </c>
      <c r="E371" s="37" t="s">
        <v>2034</v>
      </c>
      <c r="F371" s="17" t="s">
        <v>2035</v>
      </c>
      <c r="G371" s="22" t="s">
        <v>2036</v>
      </c>
      <c r="H371" s="49" t="s">
        <v>93</v>
      </c>
      <c r="I371" s="38" t="s">
        <v>2037</v>
      </c>
      <c r="J371" s="321">
        <v>4</v>
      </c>
      <c r="K371" s="51"/>
      <c r="L371" s="24">
        <v>4</v>
      </c>
      <c r="M371" s="24">
        <v>4</v>
      </c>
      <c r="N371" s="26">
        <v>0</v>
      </c>
      <c r="O371" s="26">
        <v>0</v>
      </c>
      <c r="P371" s="26">
        <v>4</v>
      </c>
      <c r="Q371" s="22"/>
      <c r="R371" s="27">
        <v>40387</v>
      </c>
      <c r="S371" s="71" t="s">
        <v>2038</v>
      </c>
    </row>
    <row r="372" spans="1:19">
      <c r="A372" s="303"/>
      <c r="B372" s="194" t="s">
        <v>1232</v>
      </c>
      <c r="C372" s="23" t="s">
        <v>36</v>
      </c>
      <c r="D372" s="22" t="s">
        <v>37</v>
      </c>
      <c r="E372" s="37" t="s">
        <v>2039</v>
      </c>
      <c r="F372" s="17" t="s">
        <v>2040</v>
      </c>
      <c r="G372" s="17" t="s">
        <v>2041</v>
      </c>
      <c r="H372" s="49" t="s">
        <v>2042</v>
      </c>
      <c r="I372" s="58" t="s">
        <v>2043</v>
      </c>
      <c r="J372" s="321">
        <v>8</v>
      </c>
      <c r="K372" s="51"/>
      <c r="L372" s="24">
        <v>8</v>
      </c>
      <c r="M372" s="24">
        <v>8</v>
      </c>
      <c r="N372" s="26"/>
      <c r="O372" s="26"/>
      <c r="P372" s="26">
        <v>8</v>
      </c>
      <c r="Q372" s="22"/>
      <c r="R372" s="27">
        <v>41183</v>
      </c>
      <c r="S372" s="71" t="s">
        <v>2044</v>
      </c>
    </row>
    <row r="373" spans="1:19">
      <c r="A373" s="303"/>
      <c r="B373" s="194" t="s">
        <v>63</v>
      </c>
      <c r="C373" s="52"/>
      <c r="D373" s="52"/>
      <c r="E373" s="53" t="s">
        <v>2045</v>
      </c>
      <c r="F373" s="54" t="s">
        <v>2046</v>
      </c>
      <c r="G373" s="52" t="s">
        <v>74</v>
      </c>
      <c r="H373" s="52"/>
      <c r="I373" s="52" t="s">
        <v>2047</v>
      </c>
      <c r="J373" s="62"/>
      <c r="K373" s="52"/>
      <c r="L373" s="55"/>
      <c r="M373" s="55"/>
      <c r="N373" s="55"/>
      <c r="O373" s="55"/>
      <c r="P373" s="55"/>
      <c r="Q373" s="52">
        <f t="shared" ref="Q373:Q436" si="16">+M373-N373-O373-P373</f>
        <v>0</v>
      </c>
      <c r="R373" s="64">
        <v>41190</v>
      </c>
      <c r="S373" s="52"/>
    </row>
    <row r="374" spans="1:19">
      <c r="A374" s="22"/>
      <c r="B374" s="194" t="s">
        <v>63</v>
      </c>
      <c r="C374" s="23" t="s">
        <v>36</v>
      </c>
      <c r="D374" s="22" t="s">
        <v>37</v>
      </c>
      <c r="E374" s="35" t="s">
        <v>886</v>
      </c>
      <c r="F374" s="30" t="s">
        <v>887</v>
      </c>
      <c r="G374" s="30"/>
      <c r="H374" s="30" t="s">
        <v>793</v>
      </c>
      <c r="I374" s="30" t="s">
        <v>888</v>
      </c>
      <c r="J374" s="95">
        <v>5</v>
      </c>
      <c r="K374" s="17"/>
      <c r="L374" s="32">
        <v>5</v>
      </c>
      <c r="M374" s="271">
        <v>5</v>
      </c>
      <c r="N374" s="34">
        <v>0</v>
      </c>
      <c r="O374" s="34">
        <v>0</v>
      </c>
      <c r="P374" s="34">
        <v>5</v>
      </c>
      <c r="Q374" s="22">
        <f t="shared" si="16"/>
        <v>0</v>
      </c>
      <c r="R374" s="27">
        <v>41242</v>
      </c>
      <c r="S374" s="28">
        <v>41576</v>
      </c>
    </row>
    <row r="375" spans="1:19">
      <c r="A375" s="22"/>
      <c r="B375" s="194" t="s">
        <v>623</v>
      </c>
      <c r="C375" s="23" t="s">
        <v>36</v>
      </c>
      <c r="D375" s="22" t="s">
        <v>37</v>
      </c>
      <c r="E375" s="35" t="s">
        <v>889</v>
      </c>
      <c r="F375" s="17" t="s">
        <v>890</v>
      </c>
      <c r="G375" s="30"/>
      <c r="H375" s="30" t="s">
        <v>250</v>
      </c>
      <c r="I375" s="58" t="s">
        <v>891</v>
      </c>
      <c r="J375" s="95">
        <v>1</v>
      </c>
      <c r="K375" s="17"/>
      <c r="L375" s="32">
        <v>1</v>
      </c>
      <c r="M375" s="32">
        <v>1</v>
      </c>
      <c r="N375" s="34">
        <v>0</v>
      </c>
      <c r="O375" s="34">
        <v>0</v>
      </c>
      <c r="P375" s="34">
        <v>1</v>
      </c>
      <c r="Q375" s="22">
        <f t="shared" si="16"/>
        <v>0</v>
      </c>
      <c r="R375" s="27">
        <v>40967</v>
      </c>
      <c r="S375" s="28">
        <v>41232</v>
      </c>
    </row>
    <row r="376" spans="1:19">
      <c r="A376" s="22"/>
      <c r="B376" s="194" t="s">
        <v>63</v>
      </c>
      <c r="C376" s="23" t="s">
        <v>36</v>
      </c>
      <c r="D376" s="22" t="s">
        <v>37</v>
      </c>
      <c r="E376" s="37" t="s">
        <v>892</v>
      </c>
      <c r="F376" s="30" t="s">
        <v>893</v>
      </c>
      <c r="G376" s="17"/>
      <c r="H376" s="17" t="s">
        <v>894</v>
      </c>
      <c r="I376" s="17" t="s">
        <v>895</v>
      </c>
      <c r="J376" s="282">
        <v>1</v>
      </c>
      <c r="K376" s="30"/>
      <c r="L376" s="32">
        <v>1</v>
      </c>
      <c r="M376" s="32">
        <v>1</v>
      </c>
      <c r="N376" s="34">
        <v>0</v>
      </c>
      <c r="O376" s="34">
        <v>0</v>
      </c>
      <c r="P376" s="34">
        <v>1</v>
      </c>
      <c r="Q376" s="22">
        <f t="shared" si="16"/>
        <v>0</v>
      </c>
      <c r="R376" s="27">
        <v>41354</v>
      </c>
      <c r="S376" s="28">
        <v>41571</v>
      </c>
    </row>
    <row r="377" spans="1:19">
      <c r="A377" s="40"/>
      <c r="B377" s="194" t="s">
        <v>63</v>
      </c>
      <c r="C377" s="23" t="s">
        <v>36</v>
      </c>
      <c r="D377" s="22" t="s">
        <v>37</v>
      </c>
      <c r="E377" s="35" t="s">
        <v>896</v>
      </c>
      <c r="F377" s="17" t="s">
        <v>897</v>
      </c>
      <c r="G377" s="17"/>
      <c r="H377" s="17" t="s">
        <v>898</v>
      </c>
      <c r="I377" s="17" t="s">
        <v>899</v>
      </c>
      <c r="J377" s="95">
        <v>2</v>
      </c>
      <c r="K377" s="17"/>
      <c r="L377" s="17">
        <v>2</v>
      </c>
      <c r="M377" s="17">
        <v>2</v>
      </c>
      <c r="N377" s="33">
        <v>2</v>
      </c>
      <c r="O377" s="33">
        <v>0</v>
      </c>
      <c r="P377" s="33">
        <v>0</v>
      </c>
      <c r="Q377" s="22">
        <f t="shared" si="16"/>
        <v>0</v>
      </c>
      <c r="R377" s="27"/>
      <c r="S377" s="71"/>
    </row>
    <row r="378" spans="1:19">
      <c r="A378" s="304"/>
      <c r="B378" s="194" t="s">
        <v>63</v>
      </c>
      <c r="C378" s="23" t="s">
        <v>36</v>
      </c>
      <c r="D378" s="22" t="s">
        <v>37</v>
      </c>
      <c r="E378" s="37" t="s">
        <v>2048</v>
      </c>
      <c r="F378" s="30" t="s">
        <v>2049</v>
      </c>
      <c r="G378" s="30" t="s">
        <v>2050</v>
      </c>
      <c r="H378" s="30" t="s">
        <v>2051</v>
      </c>
      <c r="I378" s="17" t="s">
        <v>94</v>
      </c>
      <c r="J378" s="95">
        <v>2</v>
      </c>
      <c r="K378" s="17"/>
      <c r="L378" s="32">
        <v>3</v>
      </c>
      <c r="M378" s="32">
        <v>2</v>
      </c>
      <c r="N378" s="34">
        <v>2</v>
      </c>
      <c r="O378" s="34">
        <v>0</v>
      </c>
      <c r="P378" s="34">
        <v>0</v>
      </c>
      <c r="Q378" s="22">
        <f t="shared" si="16"/>
        <v>0</v>
      </c>
      <c r="R378" s="74"/>
      <c r="S378" s="71"/>
    </row>
    <row r="379" spans="1:19">
      <c r="A379" s="263"/>
      <c r="B379" s="194" t="s">
        <v>63</v>
      </c>
      <c r="C379" s="23" t="s">
        <v>36</v>
      </c>
      <c r="D379" s="22" t="s">
        <v>37</v>
      </c>
      <c r="E379" s="37" t="s">
        <v>1680</v>
      </c>
      <c r="F379" s="25" t="s">
        <v>1681</v>
      </c>
      <c r="G379" s="17"/>
      <c r="H379" s="17" t="s">
        <v>1682</v>
      </c>
      <c r="I379" s="17" t="s">
        <v>1683</v>
      </c>
      <c r="J379" s="17"/>
      <c r="K379" s="17">
        <v>14</v>
      </c>
      <c r="L379" s="24">
        <v>14</v>
      </c>
      <c r="M379" s="24">
        <v>14</v>
      </c>
      <c r="N379" s="26">
        <v>0</v>
      </c>
      <c r="O379" s="189">
        <v>14</v>
      </c>
      <c r="P379" s="26">
        <v>0</v>
      </c>
      <c r="Q379" s="22">
        <f t="shared" si="16"/>
        <v>0</v>
      </c>
      <c r="R379" s="74" t="s">
        <v>1684</v>
      </c>
      <c r="S379" s="71"/>
    </row>
    <row r="380" spans="1:19">
      <c r="A380" s="304"/>
      <c r="B380" s="194" t="s">
        <v>63</v>
      </c>
      <c r="C380" s="23" t="s">
        <v>36</v>
      </c>
      <c r="D380" s="22" t="s">
        <v>37</v>
      </c>
      <c r="E380" s="37" t="s">
        <v>2052</v>
      </c>
      <c r="F380" s="30" t="s">
        <v>2053</v>
      </c>
      <c r="G380" s="30" t="s">
        <v>2054</v>
      </c>
      <c r="H380" s="30" t="s">
        <v>2055</v>
      </c>
      <c r="I380" s="17" t="s">
        <v>912</v>
      </c>
      <c r="J380" s="17">
        <v>2</v>
      </c>
      <c r="K380" s="17"/>
      <c r="L380" s="32">
        <v>3</v>
      </c>
      <c r="M380" s="32">
        <v>2</v>
      </c>
      <c r="N380" s="34">
        <v>2</v>
      </c>
      <c r="O380" s="34">
        <v>0</v>
      </c>
      <c r="P380" s="34">
        <v>0</v>
      </c>
      <c r="Q380" s="22">
        <f t="shared" si="16"/>
        <v>0</v>
      </c>
      <c r="R380" s="74"/>
      <c r="S380" s="71"/>
    </row>
    <row r="381" spans="1:19">
      <c r="A381" s="22"/>
      <c r="B381" s="194" t="s">
        <v>63</v>
      </c>
      <c r="C381" s="52"/>
      <c r="D381" s="52"/>
      <c r="E381" s="53" t="s">
        <v>900</v>
      </c>
      <c r="F381" s="54" t="s">
        <v>901</v>
      </c>
      <c r="G381" s="52" t="s">
        <v>902</v>
      </c>
      <c r="H381" s="54"/>
      <c r="I381" s="52"/>
      <c r="J381" s="52"/>
      <c r="K381" s="52"/>
      <c r="L381" s="55"/>
      <c r="M381" s="55"/>
      <c r="N381" s="55"/>
      <c r="O381" s="55"/>
      <c r="P381" s="55"/>
      <c r="Q381" s="52">
        <f t="shared" si="16"/>
        <v>0</v>
      </c>
      <c r="R381" s="52"/>
      <c r="S381" s="52"/>
    </row>
    <row r="382" spans="1:19">
      <c r="A382" s="22"/>
      <c r="B382" s="194" t="s">
        <v>623</v>
      </c>
      <c r="C382" s="23" t="s">
        <v>36</v>
      </c>
      <c r="D382" s="22" t="s">
        <v>37</v>
      </c>
      <c r="E382" s="37" t="s">
        <v>903</v>
      </c>
      <c r="F382" s="30" t="s">
        <v>904</v>
      </c>
      <c r="G382" s="17" t="s">
        <v>905</v>
      </c>
      <c r="H382" s="30" t="s">
        <v>906</v>
      </c>
      <c r="I382" s="58" t="s">
        <v>907</v>
      </c>
      <c r="J382" s="17">
        <v>1</v>
      </c>
      <c r="K382" s="17"/>
      <c r="L382" s="32">
        <v>1</v>
      </c>
      <c r="M382" s="32">
        <v>1</v>
      </c>
      <c r="N382" s="34">
        <v>0</v>
      </c>
      <c r="O382" s="34">
        <v>0</v>
      </c>
      <c r="P382" s="34">
        <v>1</v>
      </c>
      <c r="Q382" s="22">
        <f t="shared" si="16"/>
        <v>0</v>
      </c>
      <c r="R382" s="27">
        <v>40960</v>
      </c>
      <c r="S382" s="28">
        <v>41227</v>
      </c>
    </row>
    <row r="383" spans="1:19">
      <c r="A383" s="40"/>
      <c r="B383" s="194" t="s">
        <v>42</v>
      </c>
      <c r="C383" s="23" t="s">
        <v>36</v>
      </c>
      <c r="D383" s="22" t="s">
        <v>37</v>
      </c>
      <c r="E383" s="35" t="s">
        <v>908</v>
      </c>
      <c r="F383" s="57" t="s">
        <v>909</v>
      </c>
      <c r="G383" s="17" t="s">
        <v>910</v>
      </c>
      <c r="H383" s="17" t="s">
        <v>911</v>
      </c>
      <c r="I383" s="120" t="s">
        <v>912</v>
      </c>
      <c r="J383" s="68">
        <v>12</v>
      </c>
      <c r="K383" s="30"/>
      <c r="L383" s="24">
        <v>12</v>
      </c>
      <c r="M383" s="24">
        <v>12</v>
      </c>
      <c r="N383" s="26">
        <v>12</v>
      </c>
      <c r="O383" s="26">
        <v>0</v>
      </c>
      <c r="P383" s="26">
        <v>0</v>
      </c>
      <c r="Q383" s="22">
        <f t="shared" si="16"/>
        <v>0</v>
      </c>
      <c r="R383" s="74"/>
      <c r="S383" s="71"/>
    </row>
    <row r="384" spans="1:19">
      <c r="A384" s="22"/>
      <c r="B384" s="194" t="s">
        <v>63</v>
      </c>
      <c r="C384" s="23" t="s">
        <v>36</v>
      </c>
      <c r="D384" s="22" t="s">
        <v>37</v>
      </c>
      <c r="E384" s="37" t="s">
        <v>913</v>
      </c>
      <c r="F384" s="30" t="s">
        <v>914</v>
      </c>
      <c r="G384" s="17"/>
      <c r="H384" s="17" t="s">
        <v>915</v>
      </c>
      <c r="I384" s="30" t="s">
        <v>794</v>
      </c>
      <c r="J384" s="30">
        <v>6</v>
      </c>
      <c r="K384" s="30"/>
      <c r="L384" s="32">
        <v>6</v>
      </c>
      <c r="M384" s="32">
        <v>6</v>
      </c>
      <c r="N384" s="34">
        <v>0</v>
      </c>
      <c r="O384" s="34">
        <v>0</v>
      </c>
      <c r="P384" s="34">
        <v>6</v>
      </c>
      <c r="Q384" s="22">
        <f t="shared" si="16"/>
        <v>0</v>
      </c>
      <c r="R384" s="27">
        <v>41354</v>
      </c>
      <c r="S384" s="28">
        <v>41683</v>
      </c>
    </row>
    <row r="385" spans="1:19">
      <c r="A385" s="22"/>
      <c r="B385" s="194" t="s">
        <v>42</v>
      </c>
      <c r="C385" s="23" t="s">
        <v>36</v>
      </c>
      <c r="D385" s="40" t="s">
        <v>37</v>
      </c>
      <c r="E385" s="35" t="s">
        <v>916</v>
      </c>
      <c r="F385" s="17" t="s">
        <v>917</v>
      </c>
      <c r="G385" s="17" t="s">
        <v>918</v>
      </c>
      <c r="H385" s="17" t="s">
        <v>919</v>
      </c>
      <c r="I385" s="30" t="s">
        <v>920</v>
      </c>
      <c r="J385" s="230">
        <f>80*2/3</f>
        <v>53.333333333333336</v>
      </c>
      <c r="K385" s="30"/>
      <c r="L385" s="32">
        <v>53</v>
      </c>
      <c r="M385" s="32">
        <v>53</v>
      </c>
      <c r="N385" s="34">
        <v>0</v>
      </c>
      <c r="O385" s="34">
        <v>0</v>
      </c>
      <c r="P385" s="34">
        <v>53</v>
      </c>
      <c r="Q385" s="22">
        <f t="shared" si="16"/>
        <v>0</v>
      </c>
      <c r="R385" s="27">
        <v>41281</v>
      </c>
      <c r="S385" s="28">
        <v>41786</v>
      </c>
    </row>
    <row r="386" spans="1:19">
      <c r="A386" s="304"/>
      <c r="B386" s="194" t="s">
        <v>2056</v>
      </c>
      <c r="C386" s="23" t="s">
        <v>1070</v>
      </c>
      <c r="D386" s="22" t="s">
        <v>37</v>
      </c>
      <c r="E386" s="35" t="s">
        <v>2057</v>
      </c>
      <c r="F386" s="30" t="s">
        <v>2058</v>
      </c>
      <c r="G386" s="30"/>
      <c r="H386" s="30" t="s">
        <v>2059</v>
      </c>
      <c r="I386" s="17" t="s">
        <v>2060</v>
      </c>
      <c r="J386" s="268"/>
      <c r="K386" s="17">
        <v>84</v>
      </c>
      <c r="L386" s="32">
        <v>84</v>
      </c>
      <c r="M386" s="32">
        <v>84</v>
      </c>
      <c r="N386" s="34">
        <v>0</v>
      </c>
      <c r="O386" s="34">
        <v>46</v>
      </c>
      <c r="P386" s="330">
        <v>38</v>
      </c>
      <c r="Q386" s="331">
        <f t="shared" si="16"/>
        <v>0</v>
      </c>
      <c r="R386" s="27">
        <v>41919</v>
      </c>
      <c r="S386" s="28" t="s">
        <v>2061</v>
      </c>
    </row>
    <row r="387" spans="1:19">
      <c r="A387" s="304"/>
      <c r="B387" s="194" t="s">
        <v>2056</v>
      </c>
      <c r="C387" s="23" t="s">
        <v>1070</v>
      </c>
      <c r="D387" s="22" t="s">
        <v>37</v>
      </c>
      <c r="E387" s="35" t="s">
        <v>2057</v>
      </c>
      <c r="F387" s="30" t="s">
        <v>2062</v>
      </c>
      <c r="G387" s="30"/>
      <c r="H387" s="30" t="s">
        <v>2059</v>
      </c>
      <c r="I387" s="17" t="s">
        <v>2063</v>
      </c>
      <c r="J387" s="268">
        <v>125</v>
      </c>
      <c r="K387" s="17"/>
      <c r="L387" s="32">
        <v>125</v>
      </c>
      <c r="M387" s="32">
        <v>125</v>
      </c>
      <c r="N387" s="34">
        <v>0</v>
      </c>
      <c r="O387" s="34">
        <v>73</v>
      </c>
      <c r="P387" s="330">
        <f>87*0.6</f>
        <v>52.199999999999996</v>
      </c>
      <c r="Q387" s="331">
        <f t="shared" si="16"/>
        <v>-0.19999999999999574</v>
      </c>
      <c r="R387" s="27">
        <v>41919</v>
      </c>
      <c r="S387" s="28" t="s">
        <v>2061</v>
      </c>
    </row>
    <row r="388" spans="1:19">
      <c r="A388" s="22"/>
      <c r="B388" s="194" t="s">
        <v>42</v>
      </c>
      <c r="C388" s="23" t="s">
        <v>36</v>
      </c>
      <c r="D388" s="22" t="s">
        <v>37</v>
      </c>
      <c r="E388" s="35" t="s">
        <v>921</v>
      </c>
      <c r="F388" s="17" t="s">
        <v>922</v>
      </c>
      <c r="G388" s="17" t="s">
        <v>923</v>
      </c>
      <c r="H388" s="22" t="s">
        <v>924</v>
      </c>
      <c r="I388" s="216" t="s">
        <v>925</v>
      </c>
      <c r="J388" s="17">
        <v>11</v>
      </c>
      <c r="K388" s="17"/>
      <c r="L388" s="17">
        <v>11</v>
      </c>
      <c r="M388" s="17">
        <v>11</v>
      </c>
      <c r="N388" s="33">
        <v>0</v>
      </c>
      <c r="O388" s="33">
        <v>0</v>
      </c>
      <c r="P388" s="33">
        <v>11</v>
      </c>
      <c r="Q388" s="22">
        <f t="shared" si="16"/>
        <v>0</v>
      </c>
      <c r="R388" s="27">
        <v>40989</v>
      </c>
      <c r="S388" s="28">
        <v>41806</v>
      </c>
    </row>
    <row r="389" spans="1:19" ht="182">
      <c r="A389" s="22"/>
      <c r="B389" s="194" t="s">
        <v>63</v>
      </c>
      <c r="C389" s="23" t="s">
        <v>36</v>
      </c>
      <c r="D389" s="22" t="s">
        <v>352</v>
      </c>
      <c r="E389" s="37" t="s">
        <v>926</v>
      </c>
      <c r="F389" s="25" t="s">
        <v>927</v>
      </c>
      <c r="G389" s="51" t="s">
        <v>928</v>
      </c>
      <c r="H389" s="51" t="s">
        <v>929</v>
      </c>
      <c r="I389" s="119" t="s">
        <v>930</v>
      </c>
      <c r="J389" s="228">
        <v>15</v>
      </c>
      <c r="K389" s="119"/>
      <c r="L389" s="24">
        <v>15</v>
      </c>
      <c r="M389" s="24">
        <v>15</v>
      </c>
      <c r="N389" s="26">
        <v>15</v>
      </c>
      <c r="O389" s="26">
        <v>0</v>
      </c>
      <c r="P389" s="26">
        <v>0</v>
      </c>
      <c r="Q389" s="49">
        <f t="shared" si="16"/>
        <v>0</v>
      </c>
      <c r="R389" s="27" t="s">
        <v>931</v>
      </c>
      <c r="S389" s="71"/>
    </row>
    <row r="390" spans="1:19">
      <c r="A390" s="22"/>
      <c r="B390" s="194" t="s">
        <v>42</v>
      </c>
      <c r="C390" s="23" t="s">
        <v>36</v>
      </c>
      <c r="D390" s="22" t="s">
        <v>37</v>
      </c>
      <c r="E390" s="66" t="s">
        <v>932</v>
      </c>
      <c r="F390" s="17" t="s">
        <v>933</v>
      </c>
      <c r="G390" s="17" t="s">
        <v>934</v>
      </c>
      <c r="H390" s="17" t="s">
        <v>935</v>
      </c>
      <c r="I390" s="231" t="s">
        <v>936</v>
      </c>
      <c r="J390" s="59">
        <v>7</v>
      </c>
      <c r="K390" s="60"/>
      <c r="L390" s="17">
        <v>7</v>
      </c>
      <c r="M390" s="17">
        <v>7</v>
      </c>
      <c r="N390" s="33">
        <v>0</v>
      </c>
      <c r="O390" s="33">
        <v>0</v>
      </c>
      <c r="P390" s="33">
        <v>7</v>
      </c>
      <c r="Q390" s="22">
        <f t="shared" si="16"/>
        <v>0</v>
      </c>
      <c r="R390" s="27">
        <v>41072</v>
      </c>
      <c r="S390" s="28">
        <v>41456</v>
      </c>
    </row>
    <row r="391" spans="1:19">
      <c r="A391" s="261"/>
      <c r="B391" s="194" t="s">
        <v>63</v>
      </c>
      <c r="C391" s="23" t="s">
        <v>36</v>
      </c>
      <c r="D391" s="22" t="s">
        <v>37</v>
      </c>
      <c r="E391" s="37" t="s">
        <v>1685</v>
      </c>
      <c r="F391" s="30" t="s">
        <v>1686</v>
      </c>
      <c r="G391" s="30"/>
      <c r="H391" s="30" t="s">
        <v>1687</v>
      </c>
      <c r="I391" s="60" t="s">
        <v>1688</v>
      </c>
      <c r="J391" s="59">
        <v>4</v>
      </c>
      <c r="K391" s="60"/>
      <c r="L391" s="32">
        <v>4</v>
      </c>
      <c r="M391" s="32">
        <v>4</v>
      </c>
      <c r="N391" s="34">
        <v>0</v>
      </c>
      <c r="O391" s="34">
        <v>4</v>
      </c>
      <c r="P391" s="34">
        <v>0</v>
      </c>
      <c r="Q391" s="22">
        <f t="shared" si="16"/>
        <v>0</v>
      </c>
      <c r="R391" s="27" t="s">
        <v>1689</v>
      </c>
      <c r="S391" s="71"/>
    </row>
    <row r="392" spans="1:19">
      <c r="A392" s="22"/>
      <c r="B392" s="194" t="s">
        <v>63</v>
      </c>
      <c r="C392" s="23" t="s">
        <v>36</v>
      </c>
      <c r="D392" s="22" t="s">
        <v>37</v>
      </c>
      <c r="E392" s="37" t="s">
        <v>937</v>
      </c>
      <c r="F392" s="30" t="s">
        <v>938</v>
      </c>
      <c r="G392" s="17"/>
      <c r="H392" s="17" t="s">
        <v>939</v>
      </c>
      <c r="I392" s="30" t="s">
        <v>940</v>
      </c>
      <c r="J392" s="30">
        <v>1</v>
      </c>
      <c r="K392" s="30"/>
      <c r="L392" s="32">
        <v>1</v>
      </c>
      <c r="M392" s="32">
        <v>1</v>
      </c>
      <c r="N392" s="34">
        <v>0</v>
      </c>
      <c r="O392" s="34">
        <v>0</v>
      </c>
      <c r="P392" s="34">
        <v>1</v>
      </c>
      <c r="Q392" s="22">
        <f t="shared" si="16"/>
        <v>0</v>
      </c>
      <c r="R392" s="27">
        <v>41373</v>
      </c>
      <c r="S392" s="98" t="s">
        <v>941</v>
      </c>
    </row>
    <row r="393" spans="1:19">
      <c r="A393" s="22"/>
      <c r="B393" s="194" t="s">
        <v>63</v>
      </c>
      <c r="C393" s="23" t="s">
        <v>36</v>
      </c>
      <c r="D393" s="22" t="s">
        <v>47</v>
      </c>
      <c r="E393" s="69" t="s">
        <v>942</v>
      </c>
      <c r="F393" s="25" t="s">
        <v>943</v>
      </c>
      <c r="G393" s="25" t="s">
        <v>944</v>
      </c>
      <c r="H393" s="51" t="s">
        <v>945</v>
      </c>
      <c r="I393" s="22" t="s">
        <v>946</v>
      </c>
      <c r="J393" s="22">
        <v>1</v>
      </c>
      <c r="K393" s="22"/>
      <c r="L393" s="32">
        <v>1</v>
      </c>
      <c r="M393" s="24">
        <v>1</v>
      </c>
      <c r="N393" s="26">
        <v>0</v>
      </c>
      <c r="O393" s="26">
        <v>0</v>
      </c>
      <c r="P393" s="26">
        <v>1</v>
      </c>
      <c r="Q393" s="49">
        <f t="shared" si="16"/>
        <v>0</v>
      </c>
      <c r="R393" s="27">
        <v>41333</v>
      </c>
      <c r="S393" s="441">
        <v>41554</v>
      </c>
    </row>
    <row r="394" spans="1:19">
      <c r="A394" s="22"/>
      <c r="B394" s="194" t="s">
        <v>42</v>
      </c>
      <c r="C394" s="23" t="s">
        <v>36</v>
      </c>
      <c r="D394" s="22" t="s">
        <v>37</v>
      </c>
      <c r="E394" s="35" t="s">
        <v>947</v>
      </c>
      <c r="F394" s="72" t="s">
        <v>948</v>
      </c>
      <c r="G394" s="17"/>
      <c r="H394" s="17" t="s">
        <v>949</v>
      </c>
      <c r="I394" s="17" t="s">
        <v>94</v>
      </c>
      <c r="J394" s="17">
        <v>1</v>
      </c>
      <c r="K394" s="17"/>
      <c r="L394" s="17">
        <v>1</v>
      </c>
      <c r="M394" s="17">
        <v>1</v>
      </c>
      <c r="N394" s="33">
        <v>1</v>
      </c>
      <c r="O394" s="33">
        <v>0</v>
      </c>
      <c r="P394" s="33">
        <v>0</v>
      </c>
      <c r="Q394" s="22">
        <f t="shared" si="16"/>
        <v>0</v>
      </c>
      <c r="R394" s="74"/>
      <c r="S394" s="98"/>
    </row>
    <row r="395" spans="1:19">
      <c r="A395" s="22"/>
      <c r="B395" s="194" t="s">
        <v>63</v>
      </c>
      <c r="C395" s="23" t="s">
        <v>36</v>
      </c>
      <c r="D395" s="22" t="s">
        <v>37</v>
      </c>
      <c r="E395" s="37" t="s">
        <v>950</v>
      </c>
      <c r="F395" s="30" t="s">
        <v>951</v>
      </c>
      <c r="G395" s="30"/>
      <c r="H395" s="30" t="s">
        <v>952</v>
      </c>
      <c r="I395" s="442" t="s">
        <v>953</v>
      </c>
      <c r="J395" s="17">
        <v>9</v>
      </c>
      <c r="K395" s="112"/>
      <c r="L395" s="32">
        <v>9</v>
      </c>
      <c r="M395" s="32">
        <v>9</v>
      </c>
      <c r="N395" s="34">
        <v>0</v>
      </c>
      <c r="O395" s="34">
        <v>0</v>
      </c>
      <c r="P395" s="34">
        <v>9</v>
      </c>
      <c r="Q395" s="22">
        <f t="shared" si="16"/>
        <v>0</v>
      </c>
      <c r="R395" s="74" t="s">
        <v>954</v>
      </c>
      <c r="S395" s="101">
        <v>41500</v>
      </c>
    </row>
    <row r="396" spans="1:19">
      <c r="A396" s="22"/>
      <c r="B396" s="194" t="s">
        <v>42</v>
      </c>
      <c r="C396" s="23" t="s">
        <v>36</v>
      </c>
      <c r="D396" s="22" t="s">
        <v>47</v>
      </c>
      <c r="E396" s="35" t="s">
        <v>955</v>
      </c>
      <c r="F396" s="17" t="s">
        <v>956</v>
      </c>
      <c r="G396" s="17"/>
      <c r="H396" s="17" t="s">
        <v>957</v>
      </c>
      <c r="I396" s="17" t="s">
        <v>958</v>
      </c>
      <c r="J396" s="17">
        <v>1</v>
      </c>
      <c r="K396" s="17"/>
      <c r="L396" s="17">
        <v>1</v>
      </c>
      <c r="M396" s="17">
        <v>1</v>
      </c>
      <c r="N396" s="33">
        <v>0</v>
      </c>
      <c r="O396" s="33">
        <v>0</v>
      </c>
      <c r="P396" s="33">
        <v>1</v>
      </c>
      <c r="Q396" s="22">
        <f t="shared" si="16"/>
        <v>0</v>
      </c>
      <c r="R396" s="27">
        <v>40974</v>
      </c>
      <c r="S396" s="101">
        <v>41289</v>
      </c>
    </row>
    <row r="397" spans="1:19">
      <c r="A397" s="22"/>
      <c r="B397" s="194" t="s">
        <v>63</v>
      </c>
      <c r="C397" s="23" t="s">
        <v>36</v>
      </c>
      <c r="D397" s="22" t="s">
        <v>37</v>
      </c>
      <c r="E397" s="37" t="s">
        <v>959</v>
      </c>
      <c r="F397" s="30" t="s">
        <v>960</v>
      </c>
      <c r="G397" s="30"/>
      <c r="H397" s="30" t="s">
        <v>961</v>
      </c>
      <c r="I397" s="31" t="s">
        <v>962</v>
      </c>
      <c r="J397" s="17">
        <v>9</v>
      </c>
      <c r="K397" s="17"/>
      <c r="L397" s="32">
        <v>9</v>
      </c>
      <c r="M397" s="32">
        <v>9</v>
      </c>
      <c r="N397" s="34">
        <v>0</v>
      </c>
      <c r="O397" s="34">
        <v>0</v>
      </c>
      <c r="P397" s="34">
        <v>9</v>
      </c>
      <c r="Q397" s="22">
        <f t="shared" si="16"/>
        <v>0</v>
      </c>
      <c r="R397" s="27">
        <v>41264</v>
      </c>
      <c r="S397" s="101">
        <v>41918</v>
      </c>
    </row>
    <row r="398" spans="1:19">
      <c r="A398" s="304"/>
      <c r="B398" s="194" t="s">
        <v>1232</v>
      </c>
      <c r="C398" s="174"/>
      <c r="D398" s="175"/>
      <c r="E398" s="204" t="s">
        <v>2064</v>
      </c>
      <c r="F398" s="175" t="s">
        <v>2065</v>
      </c>
      <c r="G398" s="175" t="s">
        <v>2066</v>
      </c>
      <c r="H398" s="443" t="s">
        <v>2067</v>
      </c>
      <c r="I398" s="285" t="s">
        <v>2068</v>
      </c>
      <c r="J398" s="175" t="s">
        <v>251</v>
      </c>
      <c r="K398" s="175"/>
      <c r="L398" s="205"/>
      <c r="M398" s="444"/>
      <c r="N398" s="205"/>
      <c r="O398" s="205"/>
      <c r="P398" s="205"/>
      <c r="Q398" s="175">
        <f t="shared" si="16"/>
        <v>0</v>
      </c>
      <c r="R398" s="47"/>
      <c r="S398" s="333"/>
    </row>
    <row r="399" spans="1:19" ht="15" thickBot="1">
      <c r="A399" s="211"/>
      <c r="B399" s="194" t="s">
        <v>63</v>
      </c>
      <c r="C399" s="23" t="s">
        <v>36</v>
      </c>
      <c r="D399" s="22" t="s">
        <v>37</v>
      </c>
      <c r="E399" s="37" t="s">
        <v>963</v>
      </c>
      <c r="F399" s="30" t="s">
        <v>964</v>
      </c>
      <c r="G399" s="17"/>
      <c r="H399" s="17" t="s">
        <v>965</v>
      </c>
      <c r="I399" s="17" t="s">
        <v>966</v>
      </c>
      <c r="J399" s="17">
        <v>2</v>
      </c>
      <c r="K399" s="17"/>
      <c r="L399" s="32">
        <v>2</v>
      </c>
      <c r="M399" s="32">
        <v>2</v>
      </c>
      <c r="N399" s="34">
        <v>0</v>
      </c>
      <c r="O399" s="34">
        <v>0</v>
      </c>
      <c r="P399" s="34">
        <v>2</v>
      </c>
      <c r="Q399" s="22">
        <f t="shared" si="16"/>
        <v>0</v>
      </c>
      <c r="R399" s="27">
        <v>41164</v>
      </c>
      <c r="S399" s="232">
        <v>41505</v>
      </c>
    </row>
    <row r="400" spans="1:19">
      <c r="A400" s="261"/>
      <c r="B400" s="194" t="s">
        <v>63</v>
      </c>
      <c r="C400" s="52"/>
      <c r="D400" s="52"/>
      <c r="E400" s="53" t="s">
        <v>1690</v>
      </c>
      <c r="F400" s="54" t="s">
        <v>1691</v>
      </c>
      <c r="G400" s="54" t="s">
        <v>1692</v>
      </c>
      <c r="H400" s="54" t="s">
        <v>989</v>
      </c>
      <c r="I400" s="52"/>
      <c r="J400" s="52"/>
      <c r="K400" s="52"/>
      <c r="L400" s="55"/>
      <c r="M400" s="55"/>
      <c r="N400" s="55"/>
      <c r="O400" s="55"/>
      <c r="P400" s="55"/>
      <c r="Q400" s="52">
        <f t="shared" si="16"/>
        <v>0</v>
      </c>
      <c r="R400" s="52"/>
      <c r="S400" s="274"/>
    </row>
    <row r="401" spans="1:19">
      <c r="A401" s="22"/>
      <c r="B401" s="194" t="s">
        <v>63</v>
      </c>
      <c r="C401" s="23" t="s">
        <v>36</v>
      </c>
      <c r="D401" s="22" t="s">
        <v>37</v>
      </c>
      <c r="E401" s="37" t="s">
        <v>967</v>
      </c>
      <c r="F401" s="25" t="s">
        <v>968</v>
      </c>
      <c r="G401" s="30"/>
      <c r="H401" s="25" t="s">
        <v>969</v>
      </c>
      <c r="I401" s="219" t="s">
        <v>970</v>
      </c>
      <c r="J401" s="17">
        <v>4</v>
      </c>
      <c r="K401" s="17"/>
      <c r="L401" s="32">
        <v>4</v>
      </c>
      <c r="M401" s="32">
        <v>4</v>
      </c>
      <c r="N401" s="34">
        <v>0</v>
      </c>
      <c r="O401" s="34">
        <v>0</v>
      </c>
      <c r="P401" s="34">
        <v>4</v>
      </c>
      <c r="Q401" s="22">
        <f t="shared" si="16"/>
        <v>0</v>
      </c>
      <c r="R401" s="27">
        <v>41255</v>
      </c>
      <c r="S401" s="232">
        <v>41890</v>
      </c>
    </row>
    <row r="402" spans="1:19">
      <c r="A402" s="263"/>
      <c r="B402" s="194" t="s">
        <v>63</v>
      </c>
      <c r="C402" s="23" t="s">
        <v>36</v>
      </c>
      <c r="D402" s="22" t="s">
        <v>37</v>
      </c>
      <c r="E402" s="37" t="s">
        <v>1693</v>
      </c>
      <c r="F402" s="30" t="s">
        <v>1694</v>
      </c>
      <c r="G402" s="17"/>
      <c r="H402" s="17" t="s">
        <v>1695</v>
      </c>
      <c r="I402" s="233" t="s">
        <v>1625</v>
      </c>
      <c r="J402" s="17">
        <v>8</v>
      </c>
      <c r="K402" s="17"/>
      <c r="L402" s="32">
        <v>8</v>
      </c>
      <c r="M402" s="32">
        <v>8</v>
      </c>
      <c r="N402" s="34">
        <v>4</v>
      </c>
      <c r="O402" s="33"/>
      <c r="P402" s="33">
        <v>4</v>
      </c>
      <c r="Q402" s="22">
        <f t="shared" si="16"/>
        <v>0</v>
      </c>
      <c r="R402" s="27">
        <v>38701</v>
      </c>
      <c r="S402" s="71" t="s">
        <v>1696</v>
      </c>
    </row>
    <row r="403" spans="1:19">
      <c r="A403" s="22"/>
      <c r="B403" s="194" t="s">
        <v>63</v>
      </c>
      <c r="C403" s="23" t="s">
        <v>36</v>
      </c>
      <c r="D403" s="22" t="s">
        <v>37</v>
      </c>
      <c r="E403" s="37" t="s">
        <v>971</v>
      </c>
      <c r="F403" s="30" t="s">
        <v>972</v>
      </c>
      <c r="G403" s="30"/>
      <c r="H403" s="30" t="s">
        <v>184</v>
      </c>
      <c r="I403" s="17" t="s">
        <v>973</v>
      </c>
      <c r="J403" s="17">
        <v>9</v>
      </c>
      <c r="K403" s="17"/>
      <c r="L403" s="32">
        <v>9</v>
      </c>
      <c r="M403" s="32">
        <v>9</v>
      </c>
      <c r="N403" s="34">
        <v>0</v>
      </c>
      <c r="O403" s="34">
        <v>0</v>
      </c>
      <c r="P403" s="34">
        <v>9</v>
      </c>
      <c r="Q403" s="22">
        <f t="shared" si="16"/>
        <v>0</v>
      </c>
      <c r="R403" s="27">
        <v>41946</v>
      </c>
      <c r="S403" s="28">
        <v>41953</v>
      </c>
    </row>
    <row r="404" spans="1:19">
      <c r="A404" s="304"/>
      <c r="B404" s="194" t="s">
        <v>63</v>
      </c>
      <c r="C404" s="23" t="s">
        <v>36</v>
      </c>
      <c r="D404" s="22" t="s">
        <v>37</v>
      </c>
      <c r="E404" s="445" t="s">
        <v>2069</v>
      </c>
      <c r="F404" s="120" t="s">
        <v>2070</v>
      </c>
      <c r="G404" s="120"/>
      <c r="H404" s="208" t="s">
        <v>2071</v>
      </c>
      <c r="I404" s="17" t="s">
        <v>2072</v>
      </c>
      <c r="J404" s="17">
        <v>9</v>
      </c>
      <c r="K404" s="17"/>
      <c r="L404" s="32">
        <v>9</v>
      </c>
      <c r="M404" s="32">
        <v>9</v>
      </c>
      <c r="N404" s="34">
        <v>0</v>
      </c>
      <c r="O404" s="34">
        <v>8</v>
      </c>
      <c r="P404" s="34">
        <v>1</v>
      </c>
      <c r="Q404" s="22">
        <f t="shared" si="16"/>
        <v>0</v>
      </c>
      <c r="R404" s="27">
        <v>42089</v>
      </c>
      <c r="S404" s="71" t="s">
        <v>2073</v>
      </c>
    </row>
    <row r="405" spans="1:19">
      <c r="A405" s="261"/>
      <c r="B405" s="194" t="s">
        <v>63</v>
      </c>
      <c r="C405" s="52"/>
      <c r="D405" s="52"/>
      <c r="E405" s="446" t="s">
        <v>1697</v>
      </c>
      <c r="F405" s="54" t="s">
        <v>1698</v>
      </c>
      <c r="G405" s="54" t="s">
        <v>1699</v>
      </c>
      <c r="H405" s="54"/>
      <c r="I405" s="52"/>
      <c r="J405" s="52"/>
      <c r="K405" s="52"/>
      <c r="L405" s="55"/>
      <c r="M405" s="55"/>
      <c r="N405" s="55"/>
      <c r="O405" s="55"/>
      <c r="P405" s="55"/>
      <c r="Q405" s="52">
        <f t="shared" si="16"/>
        <v>0</v>
      </c>
      <c r="R405" s="52"/>
      <c r="S405" s="52"/>
    </row>
    <row r="406" spans="1:19">
      <c r="A406" s="22"/>
      <c r="B406" s="194" t="s">
        <v>35</v>
      </c>
      <c r="C406" s="23" t="s">
        <v>36</v>
      </c>
      <c r="D406" s="22" t="s">
        <v>37</v>
      </c>
      <c r="E406" s="445" t="s">
        <v>974</v>
      </c>
      <c r="F406" s="25" t="s">
        <v>975</v>
      </c>
      <c r="G406" s="25" t="s">
        <v>976</v>
      </c>
      <c r="H406" s="30" t="s">
        <v>977</v>
      </c>
      <c r="I406" s="219" t="s">
        <v>978</v>
      </c>
      <c r="J406" s="25">
        <v>1</v>
      </c>
      <c r="K406" s="25"/>
      <c r="L406" s="24">
        <v>1</v>
      </c>
      <c r="M406" s="24">
        <v>1</v>
      </c>
      <c r="N406" s="26">
        <v>0</v>
      </c>
      <c r="O406" s="26">
        <v>0</v>
      </c>
      <c r="P406" s="26">
        <v>1</v>
      </c>
      <c r="Q406" s="22">
        <f t="shared" si="16"/>
        <v>0</v>
      </c>
      <c r="R406" s="27">
        <v>41309</v>
      </c>
      <c r="S406" s="28">
        <v>41387</v>
      </c>
    </row>
    <row r="407" spans="1:19">
      <c r="A407" s="261"/>
      <c r="B407" s="264" t="s">
        <v>42</v>
      </c>
      <c r="C407" s="99" t="s">
        <v>36</v>
      </c>
      <c r="D407" s="100" t="s">
        <v>37</v>
      </c>
      <c r="E407" s="35" t="s">
        <v>1700</v>
      </c>
      <c r="F407" s="17" t="s">
        <v>1701</v>
      </c>
      <c r="G407" s="17"/>
      <c r="H407" s="17" t="s">
        <v>1702</v>
      </c>
      <c r="I407" s="17" t="s">
        <v>1703</v>
      </c>
      <c r="J407" s="17">
        <v>1</v>
      </c>
      <c r="K407" s="17"/>
      <c r="L407" s="32">
        <v>2</v>
      </c>
      <c r="M407" s="32">
        <v>1</v>
      </c>
      <c r="N407" s="34">
        <v>0</v>
      </c>
      <c r="O407" s="34">
        <v>0</v>
      </c>
      <c r="P407" s="34">
        <v>1</v>
      </c>
      <c r="Q407" s="22">
        <f t="shared" si="16"/>
        <v>0</v>
      </c>
      <c r="R407" s="27">
        <v>40715</v>
      </c>
      <c r="S407" s="28">
        <v>41017</v>
      </c>
    </row>
    <row r="408" spans="1:19">
      <c r="A408" s="22"/>
      <c r="B408" s="194" t="s">
        <v>63</v>
      </c>
      <c r="C408" s="23" t="s">
        <v>36</v>
      </c>
      <c r="D408" s="22" t="s">
        <v>37</v>
      </c>
      <c r="E408" s="37" t="s">
        <v>979</v>
      </c>
      <c r="F408" s="30" t="s">
        <v>980</v>
      </c>
      <c r="G408" s="30"/>
      <c r="H408" s="30" t="s">
        <v>105</v>
      </c>
      <c r="I408" s="17" t="s">
        <v>981</v>
      </c>
      <c r="J408" s="17">
        <v>1</v>
      </c>
      <c r="K408" s="17"/>
      <c r="L408" s="32">
        <v>1</v>
      </c>
      <c r="M408" s="32">
        <v>1</v>
      </c>
      <c r="N408" s="34">
        <v>0</v>
      </c>
      <c r="O408" s="34">
        <v>0</v>
      </c>
      <c r="P408" s="34">
        <v>1</v>
      </c>
      <c r="Q408" s="22">
        <f t="shared" si="16"/>
        <v>0</v>
      </c>
      <c r="R408" s="27">
        <v>41383</v>
      </c>
      <c r="S408" s="28">
        <v>41917</v>
      </c>
    </row>
    <row r="409" spans="1:19">
      <c r="A409" s="22"/>
      <c r="B409" s="194" t="s">
        <v>63</v>
      </c>
      <c r="C409" s="23" t="s">
        <v>36</v>
      </c>
      <c r="D409" s="22" t="s">
        <v>37</v>
      </c>
      <c r="E409" s="37" t="s">
        <v>982</v>
      </c>
      <c r="F409" s="25" t="s">
        <v>983</v>
      </c>
      <c r="G409" s="25"/>
      <c r="H409" s="51" t="s">
        <v>984</v>
      </c>
      <c r="I409" s="17" t="s">
        <v>985</v>
      </c>
      <c r="J409" s="17"/>
      <c r="K409" s="17">
        <v>178</v>
      </c>
      <c r="L409" s="24">
        <v>178</v>
      </c>
      <c r="M409" s="24">
        <v>178</v>
      </c>
      <c r="N409" s="26">
        <v>0</v>
      </c>
      <c r="O409" s="26">
        <v>0</v>
      </c>
      <c r="P409" s="26">
        <v>178</v>
      </c>
      <c r="Q409" s="22">
        <f t="shared" si="16"/>
        <v>0</v>
      </c>
      <c r="R409" s="27">
        <v>41261</v>
      </c>
      <c r="S409" s="28">
        <v>42061</v>
      </c>
    </row>
    <row r="410" spans="1:19">
      <c r="A410" s="263"/>
      <c r="B410" s="194" t="s">
        <v>63</v>
      </c>
      <c r="C410" s="23" t="s">
        <v>36</v>
      </c>
      <c r="D410" s="22" t="s">
        <v>37</v>
      </c>
      <c r="E410" s="35" t="s">
        <v>1704</v>
      </c>
      <c r="F410" s="17" t="s">
        <v>1705</v>
      </c>
      <c r="G410" s="17"/>
      <c r="H410" s="17" t="s">
        <v>1706</v>
      </c>
      <c r="I410" s="17" t="s">
        <v>1707</v>
      </c>
      <c r="J410" s="17">
        <v>1</v>
      </c>
      <c r="K410" s="17"/>
      <c r="L410" s="17">
        <v>1</v>
      </c>
      <c r="M410" s="17">
        <v>1</v>
      </c>
      <c r="N410" s="34">
        <v>0</v>
      </c>
      <c r="O410" s="33">
        <v>1</v>
      </c>
      <c r="P410" s="33">
        <v>0</v>
      </c>
      <c r="Q410" s="22">
        <f t="shared" si="16"/>
        <v>0</v>
      </c>
      <c r="R410" s="27">
        <v>41848</v>
      </c>
      <c r="S410" s="71"/>
    </row>
    <row r="411" spans="1:19">
      <c r="A411" s="22"/>
      <c r="B411" s="194" t="s">
        <v>63</v>
      </c>
      <c r="C411" s="52" t="s">
        <v>986</v>
      </c>
      <c r="D411" s="52"/>
      <c r="E411" s="53" t="s">
        <v>987</v>
      </c>
      <c r="F411" s="54" t="s">
        <v>988</v>
      </c>
      <c r="G411" s="54"/>
      <c r="H411" s="54" t="s">
        <v>989</v>
      </c>
      <c r="I411" s="52"/>
      <c r="J411" s="52"/>
      <c r="K411" s="52"/>
      <c r="L411" s="55"/>
      <c r="M411" s="55"/>
      <c r="N411" s="55"/>
      <c r="O411" s="55"/>
      <c r="P411" s="55"/>
      <c r="Q411" s="52">
        <f t="shared" si="16"/>
        <v>0</v>
      </c>
      <c r="R411" s="52"/>
      <c r="S411" s="52"/>
    </row>
    <row r="412" spans="1:19">
      <c r="A412" s="22"/>
      <c r="B412" s="194" t="s">
        <v>63</v>
      </c>
      <c r="C412" s="52"/>
      <c r="D412" s="52"/>
      <c r="E412" s="53" t="s">
        <v>990</v>
      </c>
      <c r="F412" s="54" t="s">
        <v>991</v>
      </c>
      <c r="G412" s="54"/>
      <c r="H412" s="54" t="s">
        <v>989</v>
      </c>
      <c r="I412" s="156"/>
      <c r="J412" s="52"/>
      <c r="K412" s="52"/>
      <c r="L412" s="55"/>
      <c r="M412" s="55"/>
      <c r="N412" s="55"/>
      <c r="O412" s="55"/>
      <c r="P412" s="55"/>
      <c r="Q412" s="52">
        <f t="shared" si="16"/>
        <v>0</v>
      </c>
      <c r="R412" s="52"/>
      <c r="S412" s="52"/>
    </row>
    <row r="413" spans="1:19">
      <c r="A413" s="261"/>
      <c r="B413" s="194" t="s">
        <v>63</v>
      </c>
      <c r="C413" s="23" t="s">
        <v>36</v>
      </c>
      <c r="D413" s="22" t="s">
        <v>37</v>
      </c>
      <c r="E413" s="37" t="s">
        <v>1708</v>
      </c>
      <c r="F413" s="30" t="s">
        <v>1709</v>
      </c>
      <c r="G413" s="30"/>
      <c r="H413" s="30" t="s">
        <v>1710</v>
      </c>
      <c r="I413" s="17" t="s">
        <v>1711</v>
      </c>
      <c r="J413" s="17">
        <v>2</v>
      </c>
      <c r="K413" s="17"/>
      <c r="L413" s="32">
        <v>2</v>
      </c>
      <c r="M413" s="32">
        <v>2</v>
      </c>
      <c r="N413" s="34">
        <v>0</v>
      </c>
      <c r="O413" s="34">
        <v>2</v>
      </c>
      <c r="P413" s="34">
        <v>0</v>
      </c>
      <c r="Q413" s="22">
        <f t="shared" si="16"/>
        <v>0</v>
      </c>
      <c r="R413" s="27" t="s">
        <v>1712</v>
      </c>
      <c r="S413" s="71"/>
    </row>
    <row r="414" spans="1:19">
      <c r="A414" s="22"/>
      <c r="B414" s="194" t="s">
        <v>63</v>
      </c>
      <c r="C414" s="23" t="s">
        <v>36</v>
      </c>
      <c r="D414" s="22" t="s">
        <v>37</v>
      </c>
      <c r="E414" s="37" t="s">
        <v>992</v>
      </c>
      <c r="F414" s="30" t="s">
        <v>993</v>
      </c>
      <c r="G414" s="30"/>
      <c r="H414" s="30" t="s">
        <v>994</v>
      </c>
      <c r="I414" s="22" t="s">
        <v>995</v>
      </c>
      <c r="J414" s="17">
        <v>28</v>
      </c>
      <c r="K414" s="17"/>
      <c r="L414" s="32">
        <v>28</v>
      </c>
      <c r="M414" s="271">
        <v>28</v>
      </c>
      <c r="N414" s="34">
        <v>0</v>
      </c>
      <c r="O414" s="34">
        <v>0</v>
      </c>
      <c r="P414" s="34">
        <v>28</v>
      </c>
      <c r="Q414" s="22">
        <f t="shared" si="16"/>
        <v>0</v>
      </c>
      <c r="R414" s="27">
        <v>41290</v>
      </c>
      <c r="S414" s="28">
        <v>41712</v>
      </c>
    </row>
    <row r="415" spans="1:19">
      <c r="A415" s="304"/>
      <c r="B415" s="194" t="s">
        <v>42</v>
      </c>
      <c r="C415" s="447" t="s">
        <v>36</v>
      </c>
      <c r="D415" s="197" t="s">
        <v>47</v>
      </c>
      <c r="E415" s="32" t="s">
        <v>2074</v>
      </c>
      <c r="F415" s="30" t="s">
        <v>2075</v>
      </c>
      <c r="G415" s="30"/>
      <c r="H415" s="30" t="s">
        <v>2076</v>
      </c>
      <c r="I415" s="31" t="s">
        <v>848</v>
      </c>
      <c r="J415" s="40">
        <v>8</v>
      </c>
      <c r="K415" s="17"/>
      <c r="L415" s="32">
        <v>8</v>
      </c>
      <c r="M415" s="32">
        <v>8</v>
      </c>
      <c r="N415" s="34">
        <v>0</v>
      </c>
      <c r="O415" s="34">
        <v>0</v>
      </c>
      <c r="P415" s="34">
        <v>8</v>
      </c>
      <c r="Q415" s="22">
        <f t="shared" si="16"/>
        <v>0</v>
      </c>
      <c r="R415" s="27">
        <v>41235</v>
      </c>
      <c r="S415" s="28">
        <v>41613</v>
      </c>
    </row>
    <row r="416" spans="1:19">
      <c r="A416" s="22"/>
      <c r="B416" s="194" t="s">
        <v>63</v>
      </c>
      <c r="C416" s="23" t="s">
        <v>36</v>
      </c>
      <c r="D416" s="22" t="s">
        <v>37</v>
      </c>
      <c r="E416" s="37" t="s">
        <v>996</v>
      </c>
      <c r="F416" s="30" t="s">
        <v>997</v>
      </c>
      <c r="G416" s="30"/>
      <c r="H416" s="30" t="s">
        <v>998</v>
      </c>
      <c r="I416" s="31" t="s">
        <v>999</v>
      </c>
      <c r="J416" s="17"/>
      <c r="K416" s="17">
        <v>10</v>
      </c>
      <c r="L416" s="32">
        <v>10</v>
      </c>
      <c r="M416" s="271">
        <v>10</v>
      </c>
      <c r="N416" s="34">
        <v>0</v>
      </c>
      <c r="O416" s="34">
        <v>0</v>
      </c>
      <c r="P416" s="34">
        <v>10</v>
      </c>
      <c r="Q416" s="22">
        <f t="shared" si="16"/>
        <v>0</v>
      </c>
      <c r="R416" s="27">
        <v>41395</v>
      </c>
      <c r="S416" s="28">
        <v>41607</v>
      </c>
    </row>
    <row r="417" spans="1:19">
      <c r="A417" s="304"/>
      <c r="B417" s="194" t="s">
        <v>63</v>
      </c>
      <c r="C417" s="23" t="s">
        <v>36</v>
      </c>
      <c r="D417" s="22" t="s">
        <v>37</v>
      </c>
      <c r="E417" s="37" t="s">
        <v>2077</v>
      </c>
      <c r="F417" s="30" t="s">
        <v>2078</v>
      </c>
      <c r="G417" s="30"/>
      <c r="H417" s="30" t="s">
        <v>2079</v>
      </c>
      <c r="I417" s="17" t="s">
        <v>412</v>
      </c>
      <c r="J417" s="17">
        <v>4</v>
      </c>
      <c r="K417" s="17"/>
      <c r="L417" s="32">
        <v>4</v>
      </c>
      <c r="M417" s="32">
        <v>4</v>
      </c>
      <c r="N417" s="34">
        <v>0</v>
      </c>
      <c r="O417" s="34">
        <v>4</v>
      </c>
      <c r="P417" s="34">
        <v>0</v>
      </c>
      <c r="Q417" s="22">
        <f t="shared" si="16"/>
        <v>0</v>
      </c>
      <c r="R417" s="27" t="s">
        <v>2080</v>
      </c>
      <c r="S417" s="71"/>
    </row>
    <row r="418" spans="1:19">
      <c r="A418" s="22"/>
      <c r="B418" s="194" t="s">
        <v>63</v>
      </c>
      <c r="C418" s="52"/>
      <c r="D418" s="52"/>
      <c r="E418" s="53" t="s">
        <v>1000</v>
      </c>
      <c r="F418" s="54" t="s">
        <v>1001</v>
      </c>
      <c r="G418" s="54"/>
      <c r="H418" s="275" t="s">
        <v>989</v>
      </c>
      <c r="I418" s="156"/>
      <c r="J418" s="52"/>
      <c r="K418" s="52"/>
      <c r="L418" s="55"/>
      <c r="M418" s="55"/>
      <c r="N418" s="55"/>
      <c r="O418" s="55"/>
      <c r="P418" s="55"/>
      <c r="Q418" s="52">
        <f t="shared" si="16"/>
        <v>0</v>
      </c>
      <c r="R418" s="52"/>
      <c r="S418" s="52"/>
    </row>
    <row r="419" spans="1:19">
      <c r="A419" s="304"/>
      <c r="B419" s="194" t="s">
        <v>63</v>
      </c>
      <c r="C419" s="23" t="s">
        <v>36</v>
      </c>
      <c r="D419" s="22" t="s">
        <v>47</v>
      </c>
      <c r="E419" s="37" t="s">
        <v>2081</v>
      </c>
      <c r="F419" s="30" t="s">
        <v>2082</v>
      </c>
      <c r="G419" s="30"/>
      <c r="H419" s="448" t="s">
        <v>2083</v>
      </c>
      <c r="I419" s="31" t="s">
        <v>2084</v>
      </c>
      <c r="J419" s="17">
        <v>1</v>
      </c>
      <c r="K419" s="17"/>
      <c r="L419" s="32">
        <v>1</v>
      </c>
      <c r="M419" s="32">
        <v>1</v>
      </c>
      <c r="N419" s="34">
        <v>0</v>
      </c>
      <c r="O419" s="34">
        <v>0</v>
      </c>
      <c r="P419" s="34">
        <v>1</v>
      </c>
      <c r="Q419" s="22">
        <f t="shared" si="16"/>
        <v>0</v>
      </c>
      <c r="R419" s="27">
        <v>41051</v>
      </c>
      <c r="S419" s="28">
        <v>41066</v>
      </c>
    </row>
    <row r="420" spans="1:19">
      <c r="A420" s="22"/>
      <c r="B420" s="194" t="s">
        <v>63</v>
      </c>
      <c r="C420" s="23" t="s">
        <v>36</v>
      </c>
      <c r="D420" s="22" t="s">
        <v>37</v>
      </c>
      <c r="E420" s="37" t="s">
        <v>1002</v>
      </c>
      <c r="F420" s="30" t="s">
        <v>1003</v>
      </c>
      <c r="G420" s="17"/>
      <c r="H420" s="91" t="s">
        <v>1004</v>
      </c>
      <c r="I420" s="17" t="s">
        <v>94</v>
      </c>
      <c r="J420" s="17">
        <v>6</v>
      </c>
      <c r="K420" s="17"/>
      <c r="L420" s="32">
        <v>6</v>
      </c>
      <c r="M420" s="32">
        <v>6</v>
      </c>
      <c r="N420" s="33">
        <v>6</v>
      </c>
      <c r="O420" s="33"/>
      <c r="P420" s="33"/>
      <c r="Q420" s="22">
        <f t="shared" si="16"/>
        <v>0</v>
      </c>
      <c r="R420" s="74"/>
      <c r="S420" s="71"/>
    </row>
    <row r="421" spans="1:19">
      <c r="A421" s="261"/>
      <c r="B421" s="194" t="s">
        <v>63</v>
      </c>
      <c r="C421" s="23" t="s">
        <v>36</v>
      </c>
      <c r="D421" s="22" t="s">
        <v>37</v>
      </c>
      <c r="E421" s="37" t="s">
        <v>1713</v>
      </c>
      <c r="F421" s="30" t="s">
        <v>1714</v>
      </c>
      <c r="G421" s="30"/>
      <c r="H421" s="30" t="s">
        <v>1715</v>
      </c>
      <c r="I421" s="67" t="s">
        <v>1716</v>
      </c>
      <c r="J421" s="17">
        <v>2</v>
      </c>
      <c r="K421" s="17"/>
      <c r="L421" s="32">
        <v>2</v>
      </c>
      <c r="M421" s="32">
        <v>2</v>
      </c>
      <c r="N421" s="34">
        <v>0</v>
      </c>
      <c r="O421" s="34">
        <v>0</v>
      </c>
      <c r="P421" s="34">
        <v>2</v>
      </c>
      <c r="Q421" s="22">
        <f t="shared" si="16"/>
        <v>0</v>
      </c>
      <c r="R421" s="27">
        <v>41317</v>
      </c>
      <c r="S421" s="28">
        <v>42312</v>
      </c>
    </row>
    <row r="422" spans="1:19">
      <c r="A422" s="261"/>
      <c r="B422" s="194" t="s">
        <v>63</v>
      </c>
      <c r="C422" s="23" t="s">
        <v>36</v>
      </c>
      <c r="D422" s="22" t="s">
        <v>37</v>
      </c>
      <c r="E422" s="37" t="s">
        <v>1717</v>
      </c>
      <c r="F422" s="240" t="s">
        <v>1718</v>
      </c>
      <c r="G422" s="30"/>
      <c r="H422" s="17" t="s">
        <v>1719</v>
      </c>
      <c r="I422" s="100" t="s">
        <v>94</v>
      </c>
      <c r="J422" s="17">
        <v>6</v>
      </c>
      <c r="K422" s="17"/>
      <c r="L422" s="32">
        <v>6</v>
      </c>
      <c r="M422" s="32">
        <v>6</v>
      </c>
      <c r="N422" s="34">
        <v>6</v>
      </c>
      <c r="O422" s="34">
        <v>0</v>
      </c>
      <c r="P422" s="34">
        <v>0</v>
      </c>
      <c r="Q422" s="22">
        <f t="shared" si="16"/>
        <v>0</v>
      </c>
      <c r="R422" s="74"/>
      <c r="S422" s="71"/>
    </row>
    <row r="423" spans="1:19">
      <c r="A423" s="261"/>
      <c r="B423" s="194" t="s">
        <v>63</v>
      </c>
      <c r="C423" s="52"/>
      <c r="D423" s="52"/>
      <c r="E423" s="53" t="s">
        <v>1720</v>
      </c>
      <c r="F423" s="54" t="s">
        <v>1721</v>
      </c>
      <c r="G423" s="54"/>
      <c r="H423" s="54" t="s">
        <v>989</v>
      </c>
      <c r="I423" s="52"/>
      <c r="J423" s="52"/>
      <c r="K423" s="52"/>
      <c r="L423" s="55"/>
      <c r="M423" s="55"/>
      <c r="N423" s="55"/>
      <c r="O423" s="55"/>
      <c r="P423" s="55"/>
      <c r="Q423" s="52">
        <f t="shared" si="16"/>
        <v>0</v>
      </c>
      <c r="R423" s="52"/>
      <c r="S423" s="52"/>
    </row>
    <row r="424" spans="1:19">
      <c r="A424" s="22"/>
      <c r="B424" s="194" t="s">
        <v>63</v>
      </c>
      <c r="C424" s="52"/>
      <c r="D424" s="52"/>
      <c r="E424" s="53" t="s">
        <v>1005</v>
      </c>
      <c r="F424" s="54" t="s">
        <v>1006</v>
      </c>
      <c r="G424" s="54"/>
      <c r="H424" s="54" t="s">
        <v>989</v>
      </c>
      <c r="I424" s="64"/>
      <c r="J424" s="64"/>
      <c r="K424" s="64"/>
      <c r="L424" s="55"/>
      <c r="M424" s="55"/>
      <c r="N424" s="55"/>
      <c r="O424" s="55"/>
      <c r="P424" s="55"/>
      <c r="Q424" s="52">
        <f t="shared" si="16"/>
        <v>0</v>
      </c>
      <c r="R424" s="52"/>
      <c r="S424" s="52"/>
    </row>
    <row r="425" spans="1:19">
      <c r="A425" s="261"/>
      <c r="B425" s="194" t="s">
        <v>63</v>
      </c>
      <c r="C425" s="23" t="s">
        <v>36</v>
      </c>
      <c r="D425" s="22" t="s">
        <v>47</v>
      </c>
      <c r="E425" s="37" t="s">
        <v>1722</v>
      </c>
      <c r="F425" s="30" t="s">
        <v>1723</v>
      </c>
      <c r="G425" s="30" t="s">
        <v>1724</v>
      </c>
      <c r="H425" s="448" t="s">
        <v>1725</v>
      </c>
      <c r="I425" s="233" t="s">
        <v>1726</v>
      </c>
      <c r="J425" s="17">
        <v>2</v>
      </c>
      <c r="K425" s="17"/>
      <c r="L425" s="32">
        <v>2</v>
      </c>
      <c r="M425" s="32">
        <v>2</v>
      </c>
      <c r="N425" s="34">
        <v>0</v>
      </c>
      <c r="O425" s="34">
        <v>0</v>
      </c>
      <c r="P425" s="34">
        <v>2</v>
      </c>
      <c r="Q425" s="22">
        <f t="shared" si="16"/>
        <v>0</v>
      </c>
      <c r="R425" s="27">
        <v>41591</v>
      </c>
      <c r="S425" s="28">
        <v>42292</v>
      </c>
    </row>
    <row r="426" spans="1:19">
      <c r="A426" s="22"/>
      <c r="B426" s="194" t="s">
        <v>63</v>
      </c>
      <c r="C426" s="52"/>
      <c r="D426" s="52"/>
      <c r="E426" s="53" t="s">
        <v>1007</v>
      </c>
      <c r="F426" s="54" t="s">
        <v>1008</v>
      </c>
      <c r="G426" s="54"/>
      <c r="H426" s="54" t="s">
        <v>989</v>
      </c>
      <c r="I426" s="52"/>
      <c r="J426" s="52"/>
      <c r="K426" s="52"/>
      <c r="L426" s="55"/>
      <c r="M426" s="55"/>
      <c r="N426" s="55"/>
      <c r="O426" s="55"/>
      <c r="P426" s="55"/>
      <c r="Q426" s="52">
        <f t="shared" si="16"/>
        <v>0</v>
      </c>
      <c r="R426" s="64">
        <v>40450</v>
      </c>
      <c r="S426" s="64">
        <v>40966</v>
      </c>
    </row>
    <row r="427" spans="1:19">
      <c r="A427" s="22"/>
      <c r="B427" s="194" t="s">
        <v>63</v>
      </c>
      <c r="C427" s="23" t="s">
        <v>36</v>
      </c>
      <c r="D427" s="22" t="s">
        <v>37</v>
      </c>
      <c r="E427" s="37" t="s">
        <v>1009</v>
      </c>
      <c r="F427" s="30" t="s">
        <v>1010</v>
      </c>
      <c r="G427" s="30"/>
      <c r="H427" s="30" t="s">
        <v>1011</v>
      </c>
      <c r="I427" s="57" t="s">
        <v>1012</v>
      </c>
      <c r="J427" s="22">
        <v>22</v>
      </c>
      <c r="K427" s="22"/>
      <c r="L427" s="32">
        <v>22</v>
      </c>
      <c r="M427" s="32">
        <v>22</v>
      </c>
      <c r="N427" s="34">
        <v>0</v>
      </c>
      <c r="O427" s="34">
        <v>0</v>
      </c>
      <c r="P427" s="34">
        <v>22</v>
      </c>
      <c r="Q427" s="22">
        <f t="shared" si="16"/>
        <v>0</v>
      </c>
      <c r="R427" s="27">
        <v>41372</v>
      </c>
      <c r="S427" s="71" t="s">
        <v>1013</v>
      </c>
    </row>
    <row r="428" spans="1:19">
      <c r="A428" s="22"/>
      <c r="B428" s="194" t="s">
        <v>63</v>
      </c>
      <c r="C428" s="23" t="s">
        <v>36</v>
      </c>
      <c r="D428" s="22" t="s">
        <v>37</v>
      </c>
      <c r="E428" s="276" t="s">
        <v>1014</v>
      </c>
      <c r="F428" s="277" t="s">
        <v>1015</v>
      </c>
      <c r="G428" s="449"/>
      <c r="H428" s="17" t="s">
        <v>1016</v>
      </c>
      <c r="I428" s="58" t="s">
        <v>1017</v>
      </c>
      <c r="J428" s="17">
        <v>1</v>
      </c>
      <c r="K428" s="17"/>
      <c r="L428" s="32">
        <v>1</v>
      </c>
      <c r="M428" s="32">
        <v>1</v>
      </c>
      <c r="N428" s="33">
        <v>1</v>
      </c>
      <c r="O428" s="33"/>
      <c r="P428" s="33"/>
      <c r="Q428" s="22">
        <f t="shared" si="16"/>
        <v>0</v>
      </c>
      <c r="R428" s="74" t="s">
        <v>1018</v>
      </c>
      <c r="S428" s="71"/>
    </row>
    <row r="429" spans="1:19">
      <c r="A429" s="40"/>
      <c r="B429" s="194" t="s">
        <v>63</v>
      </c>
      <c r="C429" s="23" t="s">
        <v>36</v>
      </c>
      <c r="D429" s="22" t="s">
        <v>37</v>
      </c>
      <c r="E429" s="128" t="s">
        <v>1019</v>
      </c>
      <c r="F429" s="450" t="s">
        <v>1020</v>
      </c>
      <c r="G429" s="451" t="s">
        <v>1021</v>
      </c>
      <c r="H429" s="119" t="s">
        <v>1022</v>
      </c>
      <c r="I429" s="63" t="s">
        <v>1023</v>
      </c>
      <c r="J429" s="234">
        <v>1</v>
      </c>
      <c r="K429" s="234"/>
      <c r="L429" s="24">
        <v>1</v>
      </c>
      <c r="M429" s="24">
        <v>1</v>
      </c>
      <c r="N429" s="33">
        <v>0</v>
      </c>
      <c r="O429" s="33">
        <v>1</v>
      </c>
      <c r="P429" s="33">
        <v>0</v>
      </c>
      <c r="Q429" s="22">
        <f t="shared" si="16"/>
        <v>0</v>
      </c>
      <c r="R429" s="27">
        <v>42355</v>
      </c>
      <c r="S429" s="39"/>
    </row>
    <row r="430" spans="1:19">
      <c r="A430" s="40"/>
      <c r="B430" s="235" t="s">
        <v>63</v>
      </c>
      <c r="C430" s="23" t="s">
        <v>36</v>
      </c>
      <c r="D430" s="40" t="s">
        <v>37</v>
      </c>
      <c r="E430" s="37" t="s">
        <v>1024</v>
      </c>
      <c r="F430" s="122" t="s">
        <v>1025</v>
      </c>
      <c r="G430" s="122"/>
      <c r="H430" s="30" t="s">
        <v>1026</v>
      </c>
      <c r="I430" s="31" t="s">
        <v>1027</v>
      </c>
      <c r="J430" s="17"/>
      <c r="K430" s="17">
        <v>72</v>
      </c>
      <c r="L430" s="32">
        <v>72</v>
      </c>
      <c r="M430" s="32">
        <v>72</v>
      </c>
      <c r="N430" s="34">
        <v>0</v>
      </c>
      <c r="O430" s="34">
        <v>0</v>
      </c>
      <c r="P430" s="34">
        <v>72</v>
      </c>
      <c r="Q430" s="22">
        <f t="shared" si="16"/>
        <v>0</v>
      </c>
      <c r="R430" s="27">
        <v>41444</v>
      </c>
      <c r="S430" s="28">
        <v>41970</v>
      </c>
    </row>
    <row r="431" spans="1:19">
      <c r="A431" s="22"/>
      <c r="B431" s="194" t="s">
        <v>42</v>
      </c>
      <c r="C431" s="23" t="s">
        <v>36</v>
      </c>
      <c r="D431" s="40" t="s">
        <v>37</v>
      </c>
      <c r="E431" s="280" t="s">
        <v>1028</v>
      </c>
      <c r="F431" s="452" t="s">
        <v>333</v>
      </c>
      <c r="G431" s="453" t="s">
        <v>1029</v>
      </c>
      <c r="H431" s="454" t="s">
        <v>1030</v>
      </c>
      <c r="I431" s="455" t="s">
        <v>336</v>
      </c>
      <c r="J431" s="292">
        <v>44</v>
      </c>
      <c r="K431" s="133"/>
      <c r="L431" s="106">
        <v>44</v>
      </c>
      <c r="M431" s="106">
        <v>44</v>
      </c>
      <c r="N431" s="236">
        <v>0</v>
      </c>
      <c r="O431" s="189">
        <v>0</v>
      </c>
      <c r="P431" s="189">
        <v>44</v>
      </c>
      <c r="Q431" s="22">
        <f t="shared" si="16"/>
        <v>0</v>
      </c>
      <c r="R431" s="27">
        <v>41382</v>
      </c>
      <c r="S431" s="237">
        <v>41540</v>
      </c>
    </row>
    <row r="432" spans="1:19">
      <c r="A432" s="22"/>
      <c r="B432" s="194" t="s">
        <v>63</v>
      </c>
      <c r="C432" s="23" t="s">
        <v>36</v>
      </c>
      <c r="D432" s="22" t="s">
        <v>37</v>
      </c>
      <c r="E432" s="37" t="s">
        <v>1031</v>
      </c>
      <c r="F432" s="30" t="s">
        <v>1032</v>
      </c>
      <c r="G432" s="30"/>
      <c r="H432" s="30" t="s">
        <v>1033</v>
      </c>
      <c r="I432" s="67" t="s">
        <v>1034</v>
      </c>
      <c r="J432" s="17">
        <v>1</v>
      </c>
      <c r="K432" s="17"/>
      <c r="L432" s="32">
        <v>1</v>
      </c>
      <c r="M432" s="32">
        <v>1</v>
      </c>
      <c r="N432" s="34">
        <v>0</v>
      </c>
      <c r="O432" s="34">
        <v>0</v>
      </c>
      <c r="P432" s="34">
        <v>1</v>
      </c>
      <c r="Q432" s="22">
        <f t="shared" si="16"/>
        <v>0</v>
      </c>
      <c r="R432" s="27">
        <v>41367</v>
      </c>
      <c r="S432" s="28">
        <v>41800</v>
      </c>
    </row>
    <row r="433" spans="1:19">
      <c r="A433" s="22"/>
      <c r="B433" s="194" t="s">
        <v>63</v>
      </c>
      <c r="C433" s="23" t="s">
        <v>36</v>
      </c>
      <c r="D433" s="22" t="s">
        <v>37</v>
      </c>
      <c r="E433" s="128" t="s">
        <v>1035</v>
      </c>
      <c r="F433" s="120" t="s">
        <v>1036</v>
      </c>
      <c r="G433" s="456"/>
      <c r="H433" s="17" t="s">
        <v>1037</v>
      </c>
      <c r="I433" s="30" t="s">
        <v>1038</v>
      </c>
      <c r="J433" s="30">
        <v>9</v>
      </c>
      <c r="K433" s="30"/>
      <c r="L433" s="32">
        <v>9</v>
      </c>
      <c r="M433" s="32">
        <v>9</v>
      </c>
      <c r="N433" s="34">
        <v>0</v>
      </c>
      <c r="O433" s="34">
        <v>0</v>
      </c>
      <c r="P433" s="34">
        <v>9</v>
      </c>
      <c r="Q433" s="22">
        <f t="shared" si="16"/>
        <v>0</v>
      </c>
      <c r="R433" s="27">
        <v>41449</v>
      </c>
      <c r="S433" s="238">
        <v>41584</v>
      </c>
    </row>
    <row r="434" spans="1:19">
      <c r="A434" s="22"/>
      <c r="B434" s="194" t="s">
        <v>252</v>
      </c>
      <c r="C434" s="23" t="s">
        <v>36</v>
      </c>
      <c r="D434" s="22" t="s">
        <v>37</v>
      </c>
      <c r="E434" s="457" t="s">
        <v>1039</v>
      </c>
      <c r="F434" s="217" t="s">
        <v>1040</v>
      </c>
      <c r="G434" s="217"/>
      <c r="H434" s="58" t="s">
        <v>1041</v>
      </c>
      <c r="I434" s="30" t="s">
        <v>1042</v>
      </c>
      <c r="J434" s="30">
        <v>1</v>
      </c>
      <c r="K434" s="30"/>
      <c r="L434" s="32">
        <v>1</v>
      </c>
      <c r="M434" s="32">
        <v>1</v>
      </c>
      <c r="N434" s="34">
        <v>0</v>
      </c>
      <c r="O434" s="34">
        <v>0</v>
      </c>
      <c r="P434" s="34">
        <v>1</v>
      </c>
      <c r="Q434" s="22">
        <f t="shared" si="16"/>
        <v>0</v>
      </c>
      <c r="R434" s="27">
        <v>41688</v>
      </c>
      <c r="S434" s="28">
        <v>41920</v>
      </c>
    </row>
    <row r="435" spans="1:19">
      <c r="A435" s="304"/>
      <c r="B435" s="194" t="s">
        <v>63</v>
      </c>
      <c r="C435" s="52"/>
      <c r="D435" s="52"/>
      <c r="E435" s="53" t="s">
        <v>2085</v>
      </c>
      <c r="F435" s="54" t="s">
        <v>2086</v>
      </c>
      <c r="G435" s="52" t="s">
        <v>989</v>
      </c>
      <c r="H435" s="65" t="s">
        <v>2087</v>
      </c>
      <c r="I435" s="156"/>
      <c r="J435" s="52"/>
      <c r="K435" s="52"/>
      <c r="L435" s="55"/>
      <c r="M435" s="55"/>
      <c r="N435" s="55"/>
      <c r="O435" s="55"/>
      <c r="P435" s="55"/>
      <c r="Q435" s="52">
        <f t="shared" si="16"/>
        <v>0</v>
      </c>
      <c r="R435" s="52"/>
      <c r="S435" s="52"/>
    </row>
    <row r="436" spans="1:19">
      <c r="A436" s="22"/>
      <c r="B436" s="194" t="s">
        <v>63</v>
      </c>
      <c r="C436" s="52"/>
      <c r="D436" s="52"/>
      <c r="E436" s="53" t="s">
        <v>1043</v>
      </c>
      <c r="F436" s="54" t="s">
        <v>1044</v>
      </c>
      <c r="G436" s="52" t="s">
        <v>989</v>
      </c>
      <c r="H436" s="65" t="s">
        <v>1045</v>
      </c>
      <c r="I436" s="52" t="s">
        <v>1046</v>
      </c>
      <c r="J436" s="52"/>
      <c r="K436" s="52"/>
      <c r="L436" s="55"/>
      <c r="M436" s="55"/>
      <c r="N436" s="55"/>
      <c r="O436" s="55"/>
      <c r="P436" s="55"/>
      <c r="Q436" s="52">
        <f t="shared" si="16"/>
        <v>0</v>
      </c>
      <c r="R436" s="52"/>
      <c r="S436" s="64">
        <v>41648</v>
      </c>
    </row>
    <row r="437" spans="1:19">
      <c r="A437" s="245"/>
      <c r="B437" s="194" t="s">
        <v>63</v>
      </c>
      <c r="C437" s="23" t="s">
        <v>36</v>
      </c>
      <c r="D437" s="22" t="s">
        <v>352</v>
      </c>
      <c r="E437" s="457" t="s">
        <v>1579</v>
      </c>
      <c r="F437" s="217" t="s">
        <v>1580</v>
      </c>
      <c r="G437" s="217"/>
      <c r="H437" s="342" t="s">
        <v>1581</v>
      </c>
      <c r="I437" s="290" t="s">
        <v>1582</v>
      </c>
      <c r="J437" s="17">
        <v>1</v>
      </c>
      <c r="K437" s="17"/>
      <c r="L437" s="32">
        <v>1</v>
      </c>
      <c r="M437" s="32">
        <v>1</v>
      </c>
      <c r="N437" s="34">
        <v>0</v>
      </c>
      <c r="O437" s="34">
        <v>1</v>
      </c>
      <c r="P437" s="34">
        <v>0</v>
      </c>
      <c r="Q437" s="22">
        <f t="shared" ref="Q437:Q486" si="17">+M437-N437-O437-P437</f>
        <v>0</v>
      </c>
      <c r="R437" s="27">
        <v>42355</v>
      </c>
      <c r="S437" s="28"/>
    </row>
    <row r="438" spans="1:19">
      <c r="A438" s="22"/>
      <c r="B438" s="194" t="s">
        <v>252</v>
      </c>
      <c r="C438" s="283" t="s">
        <v>36</v>
      </c>
      <c r="D438" s="22" t="s">
        <v>37</v>
      </c>
      <c r="E438" s="32" t="s">
        <v>1047</v>
      </c>
      <c r="F438" s="30" t="s">
        <v>1048</v>
      </c>
      <c r="G438" s="30"/>
      <c r="H438" s="30" t="s">
        <v>1049</v>
      </c>
      <c r="I438" s="17" t="s">
        <v>1050</v>
      </c>
      <c r="J438" s="95">
        <v>1</v>
      </c>
      <c r="K438" s="17"/>
      <c r="L438" s="32">
        <v>1</v>
      </c>
      <c r="M438" s="32">
        <v>1</v>
      </c>
      <c r="N438" s="34">
        <v>0</v>
      </c>
      <c r="O438" s="34">
        <v>0</v>
      </c>
      <c r="P438" s="34">
        <v>1</v>
      </c>
      <c r="Q438" s="22">
        <f t="shared" si="17"/>
        <v>0</v>
      </c>
      <c r="R438" s="27">
        <v>41883</v>
      </c>
      <c r="S438" s="28">
        <v>41901</v>
      </c>
    </row>
    <row r="439" spans="1:19">
      <c r="A439" s="22"/>
      <c r="B439" s="194" t="s">
        <v>63</v>
      </c>
      <c r="C439" s="283" t="s">
        <v>36</v>
      </c>
      <c r="D439" s="22" t="s">
        <v>37</v>
      </c>
      <c r="E439" s="24" t="s">
        <v>1051</v>
      </c>
      <c r="F439" s="219" t="s">
        <v>1052</v>
      </c>
      <c r="G439" s="25"/>
      <c r="H439" s="17" t="s">
        <v>1053</v>
      </c>
      <c r="I439" s="31" t="s">
        <v>1054</v>
      </c>
      <c r="J439" s="95">
        <v>2</v>
      </c>
      <c r="K439" s="17"/>
      <c r="L439" s="32">
        <v>2</v>
      </c>
      <c r="M439" s="32">
        <v>2</v>
      </c>
      <c r="N439" s="34"/>
      <c r="O439" s="34">
        <v>2</v>
      </c>
      <c r="P439" s="34"/>
      <c r="Q439" s="22">
        <f t="shared" si="17"/>
        <v>0</v>
      </c>
      <c r="R439" s="239">
        <v>41387</v>
      </c>
      <c r="S439" s="71"/>
    </row>
    <row r="440" spans="1:19">
      <c r="A440" s="304"/>
      <c r="B440" s="194" t="s">
        <v>252</v>
      </c>
      <c r="C440" s="159"/>
      <c r="D440" s="52"/>
      <c r="E440" s="55" t="s">
        <v>2088</v>
      </c>
      <c r="F440" s="54" t="s">
        <v>2089</v>
      </c>
      <c r="G440" s="52" t="s">
        <v>2090</v>
      </c>
      <c r="H440" s="54" t="s">
        <v>2033</v>
      </c>
      <c r="I440" s="52"/>
      <c r="J440" s="62"/>
      <c r="K440" s="52"/>
      <c r="L440" s="55"/>
      <c r="M440" s="55"/>
      <c r="N440" s="55"/>
      <c r="O440" s="55"/>
      <c r="P440" s="55"/>
      <c r="Q440" s="52">
        <f t="shared" si="17"/>
        <v>0</v>
      </c>
      <c r="R440" s="52"/>
      <c r="S440" s="42"/>
    </row>
    <row r="441" spans="1:19">
      <c r="A441" s="304"/>
      <c r="B441" s="194" t="s">
        <v>252</v>
      </c>
      <c r="C441" s="284"/>
      <c r="D441" s="42"/>
      <c r="E441" s="45" t="s">
        <v>2091</v>
      </c>
      <c r="F441" s="272" t="s">
        <v>2092</v>
      </c>
      <c r="G441" s="272"/>
      <c r="H441" s="272" t="s">
        <v>2093</v>
      </c>
      <c r="I441" s="42" t="s">
        <v>251</v>
      </c>
      <c r="J441" s="164"/>
      <c r="K441" s="42"/>
      <c r="L441" s="45"/>
      <c r="M441" s="45"/>
      <c r="N441" s="215"/>
      <c r="O441" s="215"/>
      <c r="P441" s="215"/>
      <c r="Q441" s="42">
        <f t="shared" si="17"/>
        <v>0</v>
      </c>
      <c r="R441" s="117"/>
      <c r="S441" s="118"/>
    </row>
    <row r="442" spans="1:19">
      <c r="A442" s="22"/>
      <c r="B442" s="194" t="s">
        <v>63</v>
      </c>
      <c r="C442" s="283" t="s">
        <v>36</v>
      </c>
      <c r="D442" s="22" t="s">
        <v>37</v>
      </c>
      <c r="E442" s="32" t="s">
        <v>1055</v>
      </c>
      <c r="F442" s="30" t="s">
        <v>1056</v>
      </c>
      <c r="G442" s="17"/>
      <c r="H442" s="17" t="s">
        <v>1057</v>
      </c>
      <c r="I442" s="17" t="s">
        <v>1058</v>
      </c>
      <c r="J442" s="95">
        <v>2</v>
      </c>
      <c r="K442" s="17"/>
      <c r="L442" s="32">
        <v>3</v>
      </c>
      <c r="M442" s="32">
        <v>2</v>
      </c>
      <c r="N442" s="33">
        <v>0</v>
      </c>
      <c r="O442" s="33">
        <v>0</v>
      </c>
      <c r="P442" s="33">
        <v>2</v>
      </c>
      <c r="Q442" s="22">
        <f t="shared" si="17"/>
        <v>0</v>
      </c>
      <c r="R442" s="27">
        <v>41516</v>
      </c>
      <c r="S442" s="28">
        <v>42013</v>
      </c>
    </row>
    <row r="443" spans="1:19">
      <c r="A443" s="22"/>
      <c r="B443" s="194" t="s">
        <v>252</v>
      </c>
      <c r="C443" s="283" t="s">
        <v>36</v>
      </c>
      <c r="D443" s="22" t="s">
        <v>47</v>
      </c>
      <c r="E443" s="35" t="s">
        <v>1059</v>
      </c>
      <c r="F443" s="240" t="s">
        <v>1060</v>
      </c>
      <c r="G443" s="30"/>
      <c r="H443" s="30" t="s">
        <v>1061</v>
      </c>
      <c r="I443" s="17" t="s">
        <v>94</v>
      </c>
      <c r="J443" s="95">
        <v>3</v>
      </c>
      <c r="K443" s="17"/>
      <c r="L443" s="32">
        <v>3</v>
      </c>
      <c r="M443" s="32">
        <v>3</v>
      </c>
      <c r="N443" s="34">
        <v>3</v>
      </c>
      <c r="O443" s="34">
        <v>0</v>
      </c>
      <c r="P443" s="34">
        <v>0</v>
      </c>
      <c r="Q443" s="22">
        <f t="shared" si="17"/>
        <v>0</v>
      </c>
      <c r="R443" s="74"/>
      <c r="S443" s="71"/>
    </row>
    <row r="444" spans="1:19">
      <c r="A444" s="22"/>
      <c r="B444" s="194" t="s">
        <v>252</v>
      </c>
      <c r="C444" s="283" t="s">
        <v>36</v>
      </c>
      <c r="D444" s="22" t="s">
        <v>37</v>
      </c>
      <c r="E444" s="32" t="s">
        <v>1062</v>
      </c>
      <c r="F444" s="30" t="s">
        <v>1063</v>
      </c>
      <c r="G444" s="30"/>
      <c r="H444" s="30" t="s">
        <v>1064</v>
      </c>
      <c r="I444" s="17" t="s">
        <v>1065</v>
      </c>
      <c r="J444" s="95">
        <v>1</v>
      </c>
      <c r="K444" s="17"/>
      <c r="L444" s="32">
        <v>1</v>
      </c>
      <c r="M444" s="32">
        <v>1</v>
      </c>
      <c r="N444" s="34">
        <v>0</v>
      </c>
      <c r="O444" s="34">
        <v>0</v>
      </c>
      <c r="P444" s="34">
        <v>1</v>
      </c>
      <c r="Q444" s="22">
        <f t="shared" si="17"/>
        <v>0</v>
      </c>
      <c r="R444" s="27">
        <v>41652</v>
      </c>
      <c r="S444" s="28">
        <v>42090</v>
      </c>
    </row>
    <row r="445" spans="1:19">
      <c r="A445" s="22"/>
      <c r="B445" s="194" t="s">
        <v>252</v>
      </c>
      <c r="C445" s="283" t="s">
        <v>36</v>
      </c>
      <c r="D445" s="22" t="s">
        <v>37</v>
      </c>
      <c r="E445" s="32" t="s">
        <v>1066</v>
      </c>
      <c r="F445" s="30" t="s">
        <v>1067</v>
      </c>
      <c r="G445" s="30"/>
      <c r="H445" s="30" t="s">
        <v>1068</v>
      </c>
      <c r="I445" s="17" t="s">
        <v>1069</v>
      </c>
      <c r="J445" s="95">
        <v>1</v>
      </c>
      <c r="K445" s="17"/>
      <c r="L445" s="32">
        <v>1</v>
      </c>
      <c r="M445" s="32">
        <v>1</v>
      </c>
      <c r="N445" s="34">
        <v>0</v>
      </c>
      <c r="O445" s="34">
        <v>0</v>
      </c>
      <c r="P445" s="34">
        <v>1</v>
      </c>
      <c r="Q445" s="22">
        <f t="shared" si="17"/>
        <v>0</v>
      </c>
      <c r="R445" s="27">
        <v>41550</v>
      </c>
      <c r="S445" s="28">
        <v>41918</v>
      </c>
    </row>
    <row r="446" spans="1:19">
      <c r="A446" s="22"/>
      <c r="B446" s="194" t="s">
        <v>252</v>
      </c>
      <c r="C446" s="283" t="s">
        <v>1070</v>
      </c>
      <c r="D446" s="22" t="s">
        <v>37</v>
      </c>
      <c r="E446" s="35" t="s">
        <v>1071</v>
      </c>
      <c r="F446" s="30" t="s">
        <v>1072</v>
      </c>
      <c r="G446" s="30"/>
      <c r="H446" s="30" t="s">
        <v>1073</v>
      </c>
      <c r="I446" s="217" t="s">
        <v>1074</v>
      </c>
      <c r="J446" s="282"/>
      <c r="K446" s="30">
        <v>12</v>
      </c>
      <c r="L446" s="32">
        <v>12</v>
      </c>
      <c r="M446" s="32">
        <v>12</v>
      </c>
      <c r="N446" s="34">
        <v>0</v>
      </c>
      <c r="O446" s="34">
        <v>0</v>
      </c>
      <c r="P446" s="34">
        <v>12</v>
      </c>
      <c r="Q446" s="22">
        <f t="shared" si="17"/>
        <v>0</v>
      </c>
      <c r="R446" s="27">
        <v>41723</v>
      </c>
      <c r="S446" s="28">
        <v>42200</v>
      </c>
    </row>
    <row r="447" spans="1:19">
      <c r="A447" s="261"/>
      <c r="B447" s="194" t="s">
        <v>252</v>
      </c>
      <c r="C447" s="283" t="s">
        <v>36</v>
      </c>
      <c r="D447" s="22" t="s">
        <v>37</v>
      </c>
      <c r="E447" s="35" t="s">
        <v>1727</v>
      </c>
      <c r="F447" s="30" t="s">
        <v>1728</v>
      </c>
      <c r="G447" s="30"/>
      <c r="H447" s="448" t="s">
        <v>280</v>
      </c>
      <c r="I447" s="94" t="s">
        <v>1729</v>
      </c>
      <c r="J447" s="95">
        <v>3</v>
      </c>
      <c r="K447" s="17"/>
      <c r="L447" s="32">
        <v>3</v>
      </c>
      <c r="M447" s="32">
        <v>3</v>
      </c>
      <c r="N447" s="34">
        <v>0</v>
      </c>
      <c r="O447" s="34">
        <v>0</v>
      </c>
      <c r="P447" s="34">
        <v>3</v>
      </c>
      <c r="Q447" s="22">
        <f t="shared" si="17"/>
        <v>0</v>
      </c>
      <c r="R447" s="27">
        <v>42143</v>
      </c>
      <c r="S447" s="28">
        <v>42314</v>
      </c>
    </row>
    <row r="448" spans="1:19">
      <c r="A448" s="245"/>
      <c r="B448" s="194" t="s">
        <v>252</v>
      </c>
      <c r="C448" s="283" t="s">
        <v>36</v>
      </c>
      <c r="D448" s="22" t="s">
        <v>37</v>
      </c>
      <c r="E448" s="32" t="s">
        <v>1583</v>
      </c>
      <c r="F448" s="30" t="s">
        <v>1584</v>
      </c>
      <c r="G448" s="30" t="s">
        <v>1585</v>
      </c>
      <c r="H448" s="91" t="s">
        <v>1586</v>
      </c>
      <c r="I448" s="152" t="s">
        <v>1257</v>
      </c>
      <c r="J448" s="97">
        <v>28</v>
      </c>
      <c r="K448" s="59">
        <f>20-12</f>
        <v>8</v>
      </c>
      <c r="L448" s="59">
        <v>36</v>
      </c>
      <c r="M448" s="59">
        <v>36</v>
      </c>
      <c r="N448" s="258">
        <v>0</v>
      </c>
      <c r="O448" s="34">
        <v>36</v>
      </c>
      <c r="P448" s="34">
        <v>0</v>
      </c>
      <c r="Q448" s="22">
        <f t="shared" si="17"/>
        <v>0</v>
      </c>
      <c r="R448" s="27">
        <v>41729</v>
      </c>
      <c r="S448" s="71"/>
    </row>
    <row r="449" spans="1:19">
      <c r="A449" s="254"/>
      <c r="B449" s="264" t="s">
        <v>252</v>
      </c>
      <c r="C449" s="293" t="s">
        <v>36</v>
      </c>
      <c r="D449" s="100" t="s">
        <v>37</v>
      </c>
      <c r="E449" s="458" t="s">
        <v>1583</v>
      </c>
      <c r="F449" s="208" t="s">
        <v>1587</v>
      </c>
      <c r="G449" s="208"/>
      <c r="H449" s="208" t="s">
        <v>1588</v>
      </c>
      <c r="I449" s="295" t="s">
        <v>1257</v>
      </c>
      <c r="J449" s="459">
        <v>118</v>
      </c>
      <c r="K449" s="460"/>
      <c r="L449" s="460">
        <v>118</v>
      </c>
      <c r="M449" s="460">
        <v>118</v>
      </c>
      <c r="N449" s="461">
        <v>0</v>
      </c>
      <c r="O449" s="124">
        <v>118</v>
      </c>
      <c r="P449" s="124">
        <v>0</v>
      </c>
      <c r="Q449" s="100">
        <f t="shared" si="17"/>
        <v>0</v>
      </c>
      <c r="R449" s="167">
        <v>41729</v>
      </c>
      <c r="S449" s="107"/>
    </row>
    <row r="450" spans="1:19">
      <c r="A450" s="304"/>
      <c r="B450" s="194" t="s">
        <v>252</v>
      </c>
      <c r="C450" s="159"/>
      <c r="D450" s="52"/>
      <c r="E450" s="55" t="s">
        <v>2094</v>
      </c>
      <c r="F450" s="54" t="s">
        <v>2095</v>
      </c>
      <c r="G450" s="54"/>
      <c r="H450" s="52" t="s">
        <v>989</v>
      </c>
      <c r="I450" s="52" t="s">
        <v>2096</v>
      </c>
      <c r="J450" s="62"/>
      <c r="K450" s="52"/>
      <c r="L450" s="55"/>
      <c r="M450" s="55"/>
      <c r="N450" s="55"/>
      <c r="O450" s="55"/>
      <c r="P450" s="55"/>
      <c r="Q450" s="22">
        <f t="shared" si="17"/>
        <v>0</v>
      </c>
      <c r="R450" s="64">
        <v>41981</v>
      </c>
      <c r="S450" s="52"/>
    </row>
    <row r="451" spans="1:19">
      <c r="A451" s="22"/>
      <c r="B451" s="194" t="s">
        <v>252</v>
      </c>
      <c r="C451" s="159"/>
      <c r="D451" s="52"/>
      <c r="E451" s="55" t="s">
        <v>1075</v>
      </c>
      <c r="F451" s="54" t="s">
        <v>1076</v>
      </c>
      <c r="G451" s="54"/>
      <c r="H451" s="54" t="s">
        <v>1077</v>
      </c>
      <c r="I451" s="156" t="s">
        <v>1078</v>
      </c>
      <c r="J451" s="62"/>
      <c r="K451" s="52"/>
      <c r="L451" s="55"/>
      <c r="M451" s="55"/>
      <c r="N451" s="55"/>
      <c r="O451" s="55"/>
      <c r="P451" s="55"/>
      <c r="Q451" s="22">
        <f t="shared" si="17"/>
        <v>0</v>
      </c>
      <c r="R451" s="52"/>
      <c r="S451" s="52"/>
    </row>
    <row r="452" spans="1:19">
      <c r="A452" s="22"/>
      <c r="B452" s="194" t="s">
        <v>252</v>
      </c>
      <c r="C452" s="159"/>
      <c r="D452" s="52"/>
      <c r="E452" s="144" t="s">
        <v>1079</v>
      </c>
      <c r="F452" s="54" t="s">
        <v>1080</v>
      </c>
      <c r="G452" s="54" t="s">
        <v>989</v>
      </c>
      <c r="H452" s="54" t="s">
        <v>1081</v>
      </c>
      <c r="I452" s="62" t="s">
        <v>1082</v>
      </c>
      <c r="J452" s="62"/>
      <c r="K452" s="52"/>
      <c r="L452" s="55"/>
      <c r="M452" s="55"/>
      <c r="N452" s="55"/>
      <c r="O452" s="55"/>
      <c r="P452" s="55"/>
      <c r="Q452" s="52">
        <f t="shared" si="17"/>
        <v>0</v>
      </c>
      <c r="R452" s="64">
        <v>41603</v>
      </c>
      <c r="S452" s="64">
        <v>41975</v>
      </c>
    </row>
    <row r="453" spans="1:19">
      <c r="A453" s="304"/>
      <c r="B453" s="194"/>
      <c r="C453" s="284"/>
      <c r="D453" s="42"/>
      <c r="E453" s="462" t="s">
        <v>2097</v>
      </c>
      <c r="F453" s="272" t="s">
        <v>2098</v>
      </c>
      <c r="G453" s="272" t="s">
        <v>2099</v>
      </c>
      <c r="H453" s="272" t="s">
        <v>2100</v>
      </c>
      <c r="I453" s="262" t="s">
        <v>2491</v>
      </c>
      <c r="J453" s="164"/>
      <c r="K453" s="42"/>
      <c r="L453" s="45"/>
      <c r="M453" s="45"/>
      <c r="N453" s="215"/>
      <c r="O453" s="215"/>
      <c r="P453" s="215"/>
      <c r="Q453" s="42">
        <f t="shared" si="17"/>
        <v>0</v>
      </c>
      <c r="R453" s="117"/>
      <c r="S453" s="118"/>
    </row>
    <row r="454" spans="1:19">
      <c r="A454" s="304"/>
      <c r="B454" s="194" t="s">
        <v>252</v>
      </c>
      <c r="C454" s="23" t="s">
        <v>36</v>
      </c>
      <c r="D454" s="22" t="s">
        <v>37</v>
      </c>
      <c r="E454" s="35" t="s">
        <v>2101</v>
      </c>
      <c r="F454" s="30" t="s">
        <v>2102</v>
      </c>
      <c r="G454" s="30"/>
      <c r="H454" s="30" t="s">
        <v>2103</v>
      </c>
      <c r="I454" s="115" t="s">
        <v>2104</v>
      </c>
      <c r="J454" s="17">
        <v>1</v>
      </c>
      <c r="K454" s="17"/>
      <c r="L454" s="32">
        <v>1</v>
      </c>
      <c r="M454" s="32">
        <v>1</v>
      </c>
      <c r="N454" s="34">
        <v>0</v>
      </c>
      <c r="O454" s="34">
        <v>1</v>
      </c>
      <c r="P454" s="34">
        <v>0</v>
      </c>
      <c r="Q454" s="22">
        <f t="shared" si="17"/>
        <v>0</v>
      </c>
      <c r="R454" s="27">
        <v>41983</v>
      </c>
      <c r="S454" s="71"/>
    </row>
    <row r="455" spans="1:19">
      <c r="A455" s="22"/>
      <c r="B455" s="194" t="s">
        <v>252</v>
      </c>
      <c r="C455" s="283" t="s">
        <v>36</v>
      </c>
      <c r="D455" s="22" t="s">
        <v>37</v>
      </c>
      <c r="E455" s="24" t="s">
        <v>1083</v>
      </c>
      <c r="F455" s="30" t="s">
        <v>1084</v>
      </c>
      <c r="G455" s="30"/>
      <c r="H455" s="30" t="s">
        <v>1085</v>
      </c>
      <c r="I455" s="95" t="s">
        <v>1086</v>
      </c>
      <c r="J455" s="95">
        <v>1</v>
      </c>
      <c r="K455" s="17"/>
      <c r="L455" s="32">
        <v>1</v>
      </c>
      <c r="M455" s="32">
        <v>1</v>
      </c>
      <c r="N455" s="34">
        <v>0</v>
      </c>
      <c r="O455" s="34">
        <v>0</v>
      </c>
      <c r="P455" s="34">
        <v>1</v>
      </c>
      <c r="Q455" s="22">
        <f t="shared" si="17"/>
        <v>0</v>
      </c>
      <c r="R455" s="27">
        <v>41680</v>
      </c>
      <c r="S455" s="28">
        <v>42136</v>
      </c>
    </row>
    <row r="456" spans="1:19">
      <c r="A456" s="22"/>
      <c r="B456" s="194" t="s">
        <v>252</v>
      </c>
      <c r="C456" s="283" t="s">
        <v>36</v>
      </c>
      <c r="D456" s="22" t="s">
        <v>47</v>
      </c>
      <c r="E456" s="35" t="s">
        <v>1087</v>
      </c>
      <c r="F456" s="30" t="s">
        <v>1088</v>
      </c>
      <c r="G456" s="30"/>
      <c r="H456" s="30" t="s">
        <v>1089</v>
      </c>
      <c r="I456" s="31" t="s">
        <v>94</v>
      </c>
      <c r="J456" s="95">
        <v>1</v>
      </c>
      <c r="K456" s="17"/>
      <c r="L456" s="32">
        <v>1</v>
      </c>
      <c r="M456" s="32">
        <v>1</v>
      </c>
      <c r="N456" s="34">
        <v>1</v>
      </c>
      <c r="O456" s="34">
        <v>0</v>
      </c>
      <c r="P456" s="34">
        <v>0</v>
      </c>
      <c r="Q456" s="22">
        <f t="shared" si="17"/>
        <v>0</v>
      </c>
      <c r="R456" s="74"/>
      <c r="S456" s="71"/>
    </row>
    <row r="457" spans="1:19">
      <c r="A457" s="304"/>
      <c r="B457" s="194" t="s">
        <v>252</v>
      </c>
      <c r="C457" s="283" t="s">
        <v>36</v>
      </c>
      <c r="D457" s="22" t="s">
        <v>37</v>
      </c>
      <c r="E457" s="24" t="s">
        <v>2105</v>
      </c>
      <c r="F457" s="30" t="s">
        <v>2106</v>
      </c>
      <c r="G457" s="30" t="s">
        <v>2107</v>
      </c>
      <c r="H457" s="30" t="s">
        <v>2108</v>
      </c>
      <c r="I457" s="299" t="s">
        <v>2109</v>
      </c>
      <c r="J457" s="348">
        <v>15</v>
      </c>
      <c r="K457" s="17"/>
      <c r="L457" s="32">
        <v>15</v>
      </c>
      <c r="M457" s="32">
        <v>15</v>
      </c>
      <c r="N457" s="34">
        <v>0</v>
      </c>
      <c r="O457" s="34">
        <v>15</v>
      </c>
      <c r="P457" s="34">
        <v>0</v>
      </c>
      <c r="Q457" s="22">
        <f t="shared" si="17"/>
        <v>0</v>
      </c>
      <c r="R457" s="27">
        <v>41898</v>
      </c>
      <c r="S457" s="71" t="s">
        <v>2110</v>
      </c>
    </row>
    <row r="458" spans="1:19">
      <c r="A458" s="304"/>
      <c r="B458" s="194" t="s">
        <v>252</v>
      </c>
      <c r="C458" s="283" t="s">
        <v>36</v>
      </c>
      <c r="D458" s="40" t="s">
        <v>47</v>
      </c>
      <c r="E458" s="50" t="s">
        <v>2111</v>
      </c>
      <c r="F458" s="119" t="s">
        <v>2112</v>
      </c>
      <c r="G458" s="30"/>
      <c r="H458" s="30" t="s">
        <v>2113</v>
      </c>
      <c r="I458" s="95" t="s">
        <v>2114</v>
      </c>
      <c r="J458" s="97">
        <v>6</v>
      </c>
      <c r="K458" s="59"/>
      <c r="L458" s="32">
        <v>6</v>
      </c>
      <c r="M458" s="32">
        <v>6</v>
      </c>
      <c r="N458" s="34">
        <v>6</v>
      </c>
      <c r="O458" s="34">
        <v>0</v>
      </c>
      <c r="P458" s="34">
        <v>0</v>
      </c>
      <c r="Q458" s="22">
        <f t="shared" si="17"/>
        <v>0</v>
      </c>
      <c r="R458" s="74"/>
      <c r="S458" s="71"/>
    </row>
    <row r="459" spans="1:19">
      <c r="A459" s="22"/>
      <c r="B459" s="194" t="s">
        <v>63</v>
      </c>
      <c r="C459" s="283" t="s">
        <v>36</v>
      </c>
      <c r="D459" s="22" t="s">
        <v>37</v>
      </c>
      <c r="E459" s="32" t="s">
        <v>1090</v>
      </c>
      <c r="F459" s="30" t="s">
        <v>1091</v>
      </c>
      <c r="G459" s="17"/>
      <c r="H459" s="17" t="s">
        <v>1092</v>
      </c>
      <c r="I459" s="282" t="s">
        <v>1093</v>
      </c>
      <c r="J459" s="282">
        <v>8</v>
      </c>
      <c r="K459" s="30"/>
      <c r="L459" s="32">
        <v>8</v>
      </c>
      <c r="M459" s="32">
        <v>8</v>
      </c>
      <c r="N459" s="34">
        <v>0</v>
      </c>
      <c r="O459" s="34">
        <v>0</v>
      </c>
      <c r="P459" s="34">
        <v>8</v>
      </c>
      <c r="Q459" s="22">
        <f t="shared" si="17"/>
        <v>0</v>
      </c>
      <c r="R459" s="27">
        <v>41522</v>
      </c>
      <c r="S459" s="28">
        <v>41990</v>
      </c>
    </row>
    <row r="460" spans="1:19">
      <c r="A460" s="304"/>
      <c r="B460" s="194" t="s">
        <v>252</v>
      </c>
      <c r="C460" s="283" t="s">
        <v>36</v>
      </c>
      <c r="D460" s="22" t="s">
        <v>47</v>
      </c>
      <c r="E460" s="35" t="s">
        <v>2115</v>
      </c>
      <c r="F460" s="30" t="s">
        <v>2116</v>
      </c>
      <c r="G460" s="30"/>
      <c r="H460" s="30" t="s">
        <v>2117</v>
      </c>
      <c r="I460" s="300" t="s">
        <v>94</v>
      </c>
      <c r="J460" s="300">
        <v>2</v>
      </c>
      <c r="K460" s="17"/>
      <c r="L460" s="32">
        <v>2</v>
      </c>
      <c r="M460" s="32">
        <v>2</v>
      </c>
      <c r="N460" s="34">
        <v>2</v>
      </c>
      <c r="O460" s="34">
        <v>0</v>
      </c>
      <c r="P460" s="34">
        <v>0</v>
      </c>
      <c r="Q460" s="22">
        <f t="shared" si="17"/>
        <v>0</v>
      </c>
      <c r="R460" s="74"/>
      <c r="S460" s="71"/>
    </row>
    <row r="461" spans="1:19">
      <c r="A461" s="22"/>
      <c r="B461" s="194" t="s">
        <v>63</v>
      </c>
      <c r="C461" s="283" t="s">
        <v>36</v>
      </c>
      <c r="D461" s="22" t="s">
        <v>37</v>
      </c>
      <c r="E461" s="37" t="s">
        <v>1094</v>
      </c>
      <c r="F461" s="120" t="s">
        <v>1095</v>
      </c>
      <c r="G461" s="120" t="s">
        <v>1096</v>
      </c>
      <c r="H461" s="448" t="s">
        <v>1097</v>
      </c>
      <c r="I461" s="93" t="s">
        <v>995</v>
      </c>
      <c r="J461" s="94">
        <v>1</v>
      </c>
      <c r="K461" s="95"/>
      <c r="L461" s="32">
        <v>1</v>
      </c>
      <c r="M461" s="32">
        <v>1</v>
      </c>
      <c r="N461" s="34">
        <v>0</v>
      </c>
      <c r="O461" s="34">
        <v>0</v>
      </c>
      <c r="P461" s="34">
        <v>1</v>
      </c>
      <c r="Q461" s="22">
        <f t="shared" si="17"/>
        <v>0</v>
      </c>
      <c r="R461" s="27">
        <v>41290</v>
      </c>
      <c r="S461" s="28">
        <v>41902</v>
      </c>
    </row>
    <row r="462" spans="1:19">
      <c r="A462" s="22"/>
      <c r="B462" s="194" t="s">
        <v>623</v>
      </c>
      <c r="C462" s="283" t="s">
        <v>36</v>
      </c>
      <c r="D462" s="22" t="s">
        <v>37</v>
      </c>
      <c r="E462" s="37" t="s">
        <v>1098</v>
      </c>
      <c r="F462" s="17" t="s">
        <v>1099</v>
      </c>
      <c r="G462" s="120" t="s">
        <v>1100</v>
      </c>
      <c r="H462" s="448" t="s">
        <v>1101</v>
      </c>
      <c r="I462" s="93" t="s">
        <v>995</v>
      </c>
      <c r="J462" s="94">
        <v>1</v>
      </c>
      <c r="K462" s="95"/>
      <c r="L462" s="32">
        <v>1</v>
      </c>
      <c r="M462" s="32">
        <v>1</v>
      </c>
      <c r="N462" s="34">
        <v>0</v>
      </c>
      <c r="O462" s="34">
        <v>0</v>
      </c>
      <c r="P462" s="34">
        <v>1</v>
      </c>
      <c r="Q462" s="22">
        <f t="shared" si="17"/>
        <v>0</v>
      </c>
      <c r="R462" s="27">
        <v>41290</v>
      </c>
      <c r="S462" s="28">
        <v>41902</v>
      </c>
    </row>
    <row r="463" spans="1:19">
      <c r="A463" s="261"/>
      <c r="B463" s="194" t="s">
        <v>252</v>
      </c>
      <c r="C463" s="283" t="s">
        <v>36</v>
      </c>
      <c r="D463" s="22" t="s">
        <v>37</v>
      </c>
      <c r="E463" s="24" t="s">
        <v>1730</v>
      </c>
      <c r="F463" s="25" t="s">
        <v>1731</v>
      </c>
      <c r="G463" s="25" t="s">
        <v>1732</v>
      </c>
      <c r="H463" s="463" t="s">
        <v>1733</v>
      </c>
      <c r="I463" s="390" t="s">
        <v>1734</v>
      </c>
      <c r="J463" s="323">
        <v>1</v>
      </c>
      <c r="K463" s="321"/>
      <c r="L463" s="24">
        <v>1</v>
      </c>
      <c r="M463" s="24">
        <v>1</v>
      </c>
      <c r="N463" s="26">
        <v>0</v>
      </c>
      <c r="O463" s="26">
        <v>0</v>
      </c>
      <c r="P463" s="26">
        <v>1</v>
      </c>
      <c r="Q463" s="22">
        <f t="shared" si="17"/>
        <v>0</v>
      </c>
      <c r="R463" s="27">
        <v>41864</v>
      </c>
      <c r="S463" s="28">
        <v>42550</v>
      </c>
    </row>
    <row r="464" spans="1:19">
      <c r="A464" s="22"/>
      <c r="B464" s="194" t="s">
        <v>252</v>
      </c>
      <c r="C464" s="283" t="s">
        <v>36</v>
      </c>
      <c r="D464" s="22" t="s">
        <v>47</v>
      </c>
      <c r="E464" s="35" t="s">
        <v>1102</v>
      </c>
      <c r="F464" s="30" t="s">
        <v>1103</v>
      </c>
      <c r="G464" s="30"/>
      <c r="H464" s="448" t="s">
        <v>1104</v>
      </c>
      <c r="I464" s="94" t="s">
        <v>1105</v>
      </c>
      <c r="J464" s="94">
        <v>1</v>
      </c>
      <c r="K464" s="95"/>
      <c r="L464" s="32">
        <v>1</v>
      </c>
      <c r="M464" s="32">
        <v>1</v>
      </c>
      <c r="N464" s="34">
        <v>0</v>
      </c>
      <c r="O464" s="34">
        <v>0</v>
      </c>
      <c r="P464" s="34">
        <v>1</v>
      </c>
      <c r="Q464" s="22">
        <f t="shared" si="17"/>
        <v>0</v>
      </c>
      <c r="R464" s="302">
        <v>41983</v>
      </c>
      <c r="S464" s="114">
        <v>41807</v>
      </c>
    </row>
    <row r="465" spans="1:19">
      <c r="A465" s="100"/>
      <c r="B465" s="264" t="s">
        <v>252</v>
      </c>
      <c r="C465" s="293" t="s">
        <v>36</v>
      </c>
      <c r="D465" s="100" t="s">
        <v>47</v>
      </c>
      <c r="E465" s="121" t="s">
        <v>1106</v>
      </c>
      <c r="F465" s="122" t="s">
        <v>1107</v>
      </c>
      <c r="G465" s="122"/>
      <c r="H465" s="122" t="s">
        <v>1108</v>
      </c>
      <c r="I465" s="296" t="s">
        <v>1109</v>
      </c>
      <c r="J465" s="67">
        <v>1</v>
      </c>
      <c r="K465" s="67"/>
      <c r="L465" s="123">
        <v>1</v>
      </c>
      <c r="M465" s="123">
        <v>1</v>
      </c>
      <c r="N465" s="124">
        <v>0</v>
      </c>
      <c r="O465" s="124">
        <v>1</v>
      </c>
      <c r="P465" s="124">
        <v>0</v>
      </c>
      <c r="Q465" s="100">
        <f t="shared" si="17"/>
        <v>0</v>
      </c>
      <c r="R465" s="302">
        <v>41563</v>
      </c>
      <c r="S465" s="115"/>
    </row>
    <row r="466" spans="1:19">
      <c r="A466" s="304"/>
      <c r="B466" s="194" t="s">
        <v>252</v>
      </c>
      <c r="C466" s="283" t="s">
        <v>1070</v>
      </c>
      <c r="D466" s="22" t="s">
        <v>37</v>
      </c>
      <c r="E466" s="32" t="s">
        <v>2118</v>
      </c>
      <c r="F466" s="30" t="s">
        <v>2119</v>
      </c>
      <c r="G466" s="464" t="s">
        <v>2120</v>
      </c>
      <c r="H466" s="30" t="s">
        <v>2121</v>
      </c>
      <c r="I466" s="95" t="s">
        <v>2122</v>
      </c>
      <c r="J466" s="268"/>
      <c r="K466" s="17">
        <v>44</v>
      </c>
      <c r="L466" s="17">
        <v>44</v>
      </c>
      <c r="M466" s="17">
        <v>44</v>
      </c>
      <c r="N466" s="33">
        <v>0</v>
      </c>
      <c r="O466" s="34">
        <v>29</v>
      </c>
      <c r="P466" s="34">
        <v>15</v>
      </c>
      <c r="Q466" s="22">
        <f t="shared" si="17"/>
        <v>0</v>
      </c>
      <c r="R466" s="27">
        <v>41689</v>
      </c>
      <c r="S466" s="28" t="s">
        <v>2123</v>
      </c>
    </row>
    <row r="467" spans="1:19">
      <c r="A467" s="304"/>
      <c r="B467" s="194" t="s">
        <v>252</v>
      </c>
      <c r="C467" s="283" t="s">
        <v>1070</v>
      </c>
      <c r="D467" s="22" t="s">
        <v>37</v>
      </c>
      <c r="E467" s="32" t="s">
        <v>2118</v>
      </c>
      <c r="F467" s="30" t="s">
        <v>2124</v>
      </c>
      <c r="G467" s="30"/>
      <c r="H467" s="30" t="s">
        <v>2121</v>
      </c>
      <c r="I467" s="31" t="s">
        <v>2122</v>
      </c>
      <c r="J467" s="268">
        <v>67</v>
      </c>
      <c r="K467" s="17"/>
      <c r="L467" s="17">
        <v>67</v>
      </c>
      <c r="M467" s="17">
        <v>67</v>
      </c>
      <c r="N467" s="33">
        <v>0</v>
      </c>
      <c r="O467" s="34">
        <v>41</v>
      </c>
      <c r="P467" s="34">
        <v>26</v>
      </c>
      <c r="Q467" s="22">
        <f t="shared" si="17"/>
        <v>0</v>
      </c>
      <c r="R467" s="27">
        <v>41689</v>
      </c>
      <c r="S467" s="28" t="s">
        <v>2123</v>
      </c>
    </row>
    <row r="468" spans="1:19">
      <c r="A468" s="22"/>
      <c r="B468" s="194" t="s">
        <v>252</v>
      </c>
      <c r="C468" s="283" t="s">
        <v>36</v>
      </c>
      <c r="D468" s="22" t="s">
        <v>352</v>
      </c>
      <c r="E468" s="35" t="s">
        <v>1110</v>
      </c>
      <c r="F468" s="30" t="s">
        <v>1111</v>
      </c>
      <c r="G468" s="30"/>
      <c r="H468" s="30" t="s">
        <v>1112</v>
      </c>
      <c r="I468" s="67"/>
      <c r="J468" s="17">
        <v>1</v>
      </c>
      <c r="K468" s="17"/>
      <c r="L468" s="32">
        <v>1</v>
      </c>
      <c r="M468" s="32">
        <v>1</v>
      </c>
      <c r="N468" s="34">
        <v>0</v>
      </c>
      <c r="O468" s="34">
        <v>0</v>
      </c>
      <c r="P468" s="34">
        <v>1</v>
      </c>
      <c r="Q468" s="22">
        <f t="shared" si="17"/>
        <v>0</v>
      </c>
      <c r="R468" s="27">
        <v>41507</v>
      </c>
      <c r="S468" s="28">
        <v>41507</v>
      </c>
    </row>
    <row r="469" spans="1:19">
      <c r="A469" s="304"/>
      <c r="B469" s="194" t="s">
        <v>252</v>
      </c>
      <c r="C469" s="283" t="s">
        <v>36</v>
      </c>
      <c r="D469" s="22" t="s">
        <v>37</v>
      </c>
      <c r="E469" s="32" t="s">
        <v>2125</v>
      </c>
      <c r="F469" s="30" t="s">
        <v>2126</v>
      </c>
      <c r="G469" s="30"/>
      <c r="H469" s="30" t="s">
        <v>2127</v>
      </c>
      <c r="I469" s="339" t="s">
        <v>2128</v>
      </c>
      <c r="J469" s="30">
        <v>1</v>
      </c>
      <c r="K469" s="30"/>
      <c r="L469" s="32">
        <v>1</v>
      </c>
      <c r="M469" s="32">
        <v>1</v>
      </c>
      <c r="N469" s="34">
        <v>0</v>
      </c>
      <c r="O469" s="34">
        <v>1</v>
      </c>
      <c r="P469" s="34">
        <v>0</v>
      </c>
      <c r="Q469" s="22">
        <f t="shared" si="17"/>
        <v>0</v>
      </c>
      <c r="R469" s="27">
        <v>41586</v>
      </c>
      <c r="S469" s="71"/>
    </row>
    <row r="470" spans="1:19">
      <c r="A470" s="261"/>
      <c r="B470" s="194" t="s">
        <v>252</v>
      </c>
      <c r="C470" s="283" t="s">
        <v>36</v>
      </c>
      <c r="D470" s="22" t="s">
        <v>37</v>
      </c>
      <c r="E470" s="32" t="s">
        <v>1735</v>
      </c>
      <c r="F470" s="120" t="s">
        <v>1736</v>
      </c>
      <c r="G470" s="30"/>
      <c r="H470" s="30" t="s">
        <v>1737</v>
      </c>
      <c r="I470" s="95" t="s">
        <v>1738</v>
      </c>
      <c r="J470" s="17">
        <v>2</v>
      </c>
      <c r="K470" s="17"/>
      <c r="L470" s="32">
        <v>2</v>
      </c>
      <c r="M470" s="32">
        <v>2</v>
      </c>
      <c r="N470" s="34">
        <v>0</v>
      </c>
      <c r="O470" s="34">
        <v>0</v>
      </c>
      <c r="P470" s="34">
        <v>2</v>
      </c>
      <c r="Q470" s="22">
        <f t="shared" si="17"/>
        <v>0</v>
      </c>
      <c r="R470" s="27">
        <v>41526</v>
      </c>
      <c r="S470" s="71" t="s">
        <v>1739</v>
      </c>
    </row>
    <row r="471" spans="1:19">
      <c r="A471" s="22"/>
      <c r="B471" s="194" t="s">
        <v>42</v>
      </c>
      <c r="C471" s="283" t="s">
        <v>36</v>
      </c>
      <c r="D471" s="22" t="s">
        <v>37</v>
      </c>
      <c r="E471" s="32" t="s">
        <v>1113</v>
      </c>
      <c r="F471" s="30" t="s">
        <v>1114</v>
      </c>
      <c r="G471" s="30" t="s">
        <v>1115</v>
      </c>
      <c r="H471" s="30" t="s">
        <v>1116</v>
      </c>
      <c r="I471" s="95" t="s">
        <v>1117</v>
      </c>
      <c r="J471" s="230">
        <f>62*2/3</f>
        <v>41.333333333333336</v>
      </c>
      <c r="K471" s="30"/>
      <c r="L471" s="32">
        <v>41</v>
      </c>
      <c r="M471" s="32">
        <v>41</v>
      </c>
      <c r="N471" s="34">
        <v>0</v>
      </c>
      <c r="O471" s="34">
        <v>0</v>
      </c>
      <c r="P471" s="34">
        <v>41</v>
      </c>
      <c r="Q471" s="22">
        <f t="shared" si="17"/>
        <v>0</v>
      </c>
      <c r="R471" s="27">
        <v>41866</v>
      </c>
      <c r="S471" s="28">
        <v>42145</v>
      </c>
    </row>
    <row r="472" spans="1:19">
      <c r="A472" s="304"/>
      <c r="B472" s="194" t="s">
        <v>252</v>
      </c>
      <c r="C472" s="283" t="s">
        <v>36</v>
      </c>
      <c r="D472" s="22" t="s">
        <v>47</v>
      </c>
      <c r="E472" s="35" t="s">
        <v>2129</v>
      </c>
      <c r="F472" s="30" t="s">
        <v>2130</v>
      </c>
      <c r="G472" s="30"/>
      <c r="H472" s="17" t="s">
        <v>2131</v>
      </c>
      <c r="I472" s="31" t="s">
        <v>2132</v>
      </c>
      <c r="J472" s="17">
        <v>1</v>
      </c>
      <c r="K472" s="17"/>
      <c r="L472" s="32">
        <v>1</v>
      </c>
      <c r="M472" s="32">
        <v>1</v>
      </c>
      <c r="N472" s="34">
        <v>1</v>
      </c>
      <c r="O472" s="34">
        <v>0</v>
      </c>
      <c r="P472" s="34">
        <v>0</v>
      </c>
      <c r="Q472" s="22">
        <f t="shared" si="17"/>
        <v>0</v>
      </c>
      <c r="R472" s="27">
        <v>42033</v>
      </c>
      <c r="S472" s="71"/>
    </row>
    <row r="473" spans="1:19">
      <c r="A473" s="22"/>
      <c r="B473" s="194" t="s">
        <v>252</v>
      </c>
      <c r="C473" s="283" t="s">
        <v>36</v>
      </c>
      <c r="D473" s="22" t="s">
        <v>37</v>
      </c>
      <c r="E473" s="35" t="s">
        <v>1118</v>
      </c>
      <c r="F473" s="30" t="s">
        <v>1119</v>
      </c>
      <c r="G473" s="30"/>
      <c r="H473" s="17" t="s">
        <v>1120</v>
      </c>
      <c r="I473" s="95" t="s">
        <v>94</v>
      </c>
      <c r="J473" s="17">
        <v>1</v>
      </c>
      <c r="K473" s="17"/>
      <c r="L473" s="32">
        <v>1</v>
      </c>
      <c r="M473" s="32">
        <v>1</v>
      </c>
      <c r="N473" s="34">
        <v>0</v>
      </c>
      <c r="O473" s="34">
        <v>1</v>
      </c>
      <c r="P473" s="34">
        <v>0</v>
      </c>
      <c r="Q473" s="22">
        <f t="shared" si="17"/>
        <v>0</v>
      </c>
      <c r="R473" s="74"/>
      <c r="S473" s="71"/>
    </row>
    <row r="474" spans="1:19">
      <c r="A474" s="22"/>
      <c r="B474" s="194" t="s">
        <v>252</v>
      </c>
      <c r="C474" s="283" t="s">
        <v>36</v>
      </c>
      <c r="D474" s="22" t="s">
        <v>37</v>
      </c>
      <c r="E474" s="32" t="s">
        <v>1121</v>
      </c>
      <c r="F474" s="30" t="s">
        <v>1122</v>
      </c>
      <c r="G474" s="30"/>
      <c r="H474" s="30" t="s">
        <v>1123</v>
      </c>
      <c r="I474" s="95" t="s">
        <v>1124</v>
      </c>
      <c r="J474" s="17">
        <v>1</v>
      </c>
      <c r="K474" s="17"/>
      <c r="L474" s="32">
        <v>1</v>
      </c>
      <c r="M474" s="32">
        <v>1</v>
      </c>
      <c r="N474" s="34">
        <v>0</v>
      </c>
      <c r="O474" s="34">
        <v>0</v>
      </c>
      <c r="P474" s="34">
        <v>1</v>
      </c>
      <c r="Q474" s="22">
        <f t="shared" si="17"/>
        <v>0</v>
      </c>
      <c r="R474" s="27">
        <v>41662</v>
      </c>
      <c r="S474" s="28">
        <v>42020</v>
      </c>
    </row>
    <row r="475" spans="1:19">
      <c r="A475" s="304"/>
      <c r="B475" s="194" t="s">
        <v>252</v>
      </c>
      <c r="C475" s="283" t="s">
        <v>36</v>
      </c>
      <c r="D475" s="22" t="s">
        <v>37</v>
      </c>
      <c r="E475" s="24" t="s">
        <v>2133</v>
      </c>
      <c r="F475" s="281" t="s">
        <v>2134</v>
      </c>
      <c r="G475" s="281"/>
      <c r="H475" s="25" t="s">
        <v>2135</v>
      </c>
      <c r="I475" s="321" t="s">
        <v>2136</v>
      </c>
      <c r="J475" s="51">
        <v>2</v>
      </c>
      <c r="K475" s="51"/>
      <c r="L475" s="24">
        <v>2</v>
      </c>
      <c r="M475" s="24">
        <v>2</v>
      </c>
      <c r="N475" s="26">
        <v>0</v>
      </c>
      <c r="O475" s="26">
        <v>0</v>
      </c>
      <c r="P475" s="26">
        <v>2</v>
      </c>
      <c r="Q475" s="22">
        <f t="shared" si="17"/>
        <v>0</v>
      </c>
      <c r="R475" s="311">
        <v>41960</v>
      </c>
      <c r="S475" s="237">
        <v>42201</v>
      </c>
    </row>
    <row r="476" spans="1:19">
      <c r="A476" s="304"/>
      <c r="B476" s="194" t="s">
        <v>252</v>
      </c>
      <c r="C476" s="283" t="s">
        <v>36</v>
      </c>
      <c r="D476" s="22" t="s">
        <v>37</v>
      </c>
      <c r="E476" s="108" t="s">
        <v>2137</v>
      </c>
      <c r="F476" s="310" t="s">
        <v>2138</v>
      </c>
      <c r="G476" s="310"/>
      <c r="H476" s="95" t="s">
        <v>2139</v>
      </c>
      <c r="I476" s="38" t="s">
        <v>2140</v>
      </c>
      <c r="J476" s="17">
        <v>1</v>
      </c>
      <c r="K476" s="17"/>
      <c r="L476" s="32">
        <v>1</v>
      </c>
      <c r="M476" s="32">
        <v>1</v>
      </c>
      <c r="N476" s="34">
        <v>0</v>
      </c>
      <c r="O476" s="34">
        <v>0</v>
      </c>
      <c r="P476" s="34">
        <v>1</v>
      </c>
      <c r="Q476" s="22">
        <f t="shared" si="17"/>
        <v>0</v>
      </c>
      <c r="R476" s="27">
        <v>42222</v>
      </c>
      <c r="S476" s="28">
        <v>42412</v>
      </c>
    </row>
    <row r="477" spans="1:19">
      <c r="A477" s="304"/>
      <c r="B477" s="194" t="s">
        <v>63</v>
      </c>
      <c r="C477" s="283" t="s">
        <v>36</v>
      </c>
      <c r="D477" s="22" t="s">
        <v>37</v>
      </c>
      <c r="E477" s="336" t="s">
        <v>2141</v>
      </c>
      <c r="F477" s="319" t="s">
        <v>2142</v>
      </c>
      <c r="G477" s="319"/>
      <c r="H477" s="301" t="s">
        <v>2143</v>
      </c>
      <c r="I477" s="110" t="s">
        <v>94</v>
      </c>
      <c r="J477" s="340">
        <v>17</v>
      </c>
      <c r="K477" s="25"/>
      <c r="L477" s="24">
        <v>17</v>
      </c>
      <c r="M477" s="24">
        <v>17</v>
      </c>
      <c r="N477" s="26">
        <v>17</v>
      </c>
      <c r="O477" s="26">
        <v>0</v>
      </c>
      <c r="P477" s="26">
        <v>0</v>
      </c>
      <c r="Q477" s="22">
        <f t="shared" si="17"/>
        <v>0</v>
      </c>
      <c r="R477" s="74"/>
      <c r="S477" s="71"/>
    </row>
    <row r="478" spans="1:19">
      <c r="A478" s="261"/>
      <c r="B478" s="194" t="s">
        <v>252</v>
      </c>
      <c r="C478" s="283" t="s">
        <v>36</v>
      </c>
      <c r="D478" s="22" t="s">
        <v>47</v>
      </c>
      <c r="E478" s="108" t="s">
        <v>1740</v>
      </c>
      <c r="F478" s="310" t="s">
        <v>1741</v>
      </c>
      <c r="G478" s="310"/>
      <c r="H478" s="282" t="s">
        <v>1742</v>
      </c>
      <c r="I478" s="95" t="s">
        <v>1743</v>
      </c>
      <c r="J478" s="17">
        <v>1</v>
      </c>
      <c r="K478" s="17"/>
      <c r="L478" s="32">
        <v>1</v>
      </c>
      <c r="M478" s="32">
        <v>1</v>
      </c>
      <c r="N478" s="34">
        <v>0</v>
      </c>
      <c r="O478" s="34">
        <v>1</v>
      </c>
      <c r="P478" s="34">
        <v>0</v>
      </c>
      <c r="Q478" s="22">
        <f t="shared" si="17"/>
        <v>0</v>
      </c>
      <c r="R478" s="27">
        <v>42115</v>
      </c>
      <c r="S478" s="71"/>
    </row>
    <row r="479" spans="1:19">
      <c r="A479" s="22"/>
      <c r="B479" s="194" t="s">
        <v>252</v>
      </c>
      <c r="C479" s="283" t="s">
        <v>36</v>
      </c>
      <c r="D479" s="22" t="s">
        <v>37</v>
      </c>
      <c r="E479" s="108" t="s">
        <v>1125</v>
      </c>
      <c r="F479" s="120" t="s">
        <v>1126</v>
      </c>
      <c r="G479" s="120" t="s">
        <v>1127</v>
      </c>
      <c r="H479" s="95" t="s">
        <v>1128</v>
      </c>
      <c r="I479" s="282" t="s">
        <v>1129</v>
      </c>
      <c r="J479" s="30">
        <v>3</v>
      </c>
      <c r="K479" s="30"/>
      <c r="L479" s="32">
        <v>3</v>
      </c>
      <c r="M479" s="32">
        <v>3</v>
      </c>
      <c r="N479" s="34">
        <v>0</v>
      </c>
      <c r="O479" s="34">
        <v>0</v>
      </c>
      <c r="P479" s="34">
        <v>3</v>
      </c>
      <c r="Q479" s="22">
        <f t="shared" si="17"/>
        <v>0</v>
      </c>
      <c r="R479" s="27">
        <v>41529</v>
      </c>
      <c r="S479" s="28">
        <v>41758</v>
      </c>
    </row>
    <row r="480" spans="1:19">
      <c r="A480" s="304"/>
      <c r="B480" s="194" t="s">
        <v>252</v>
      </c>
      <c r="C480" s="283" t="s">
        <v>36</v>
      </c>
      <c r="D480" s="22" t="s">
        <v>37</v>
      </c>
      <c r="E480" s="35" t="s">
        <v>2144</v>
      </c>
      <c r="F480" s="120" t="s">
        <v>2145</v>
      </c>
      <c r="G480" s="122" t="s">
        <v>2146</v>
      </c>
      <c r="H480" s="59" t="s">
        <v>1742</v>
      </c>
      <c r="I480" s="95" t="s">
        <v>94</v>
      </c>
      <c r="J480" s="59">
        <v>2</v>
      </c>
      <c r="K480" s="59"/>
      <c r="L480" s="32">
        <v>2</v>
      </c>
      <c r="M480" s="32">
        <v>2</v>
      </c>
      <c r="N480" s="34">
        <v>2</v>
      </c>
      <c r="O480" s="34">
        <v>0</v>
      </c>
      <c r="P480" s="34">
        <v>0</v>
      </c>
      <c r="Q480" s="22">
        <f t="shared" si="17"/>
        <v>0</v>
      </c>
      <c r="R480" s="74"/>
      <c r="S480" s="71"/>
    </row>
    <row r="481" spans="1:19">
      <c r="A481" s="261"/>
      <c r="B481" s="194" t="s">
        <v>252</v>
      </c>
      <c r="C481" s="283" t="s">
        <v>36</v>
      </c>
      <c r="D481" s="22" t="s">
        <v>37</v>
      </c>
      <c r="E481" s="32" t="s">
        <v>1744</v>
      </c>
      <c r="F481" s="30" t="s">
        <v>1745</v>
      </c>
      <c r="G481" s="73" t="s">
        <v>1746</v>
      </c>
      <c r="H481" s="465" t="s">
        <v>1747</v>
      </c>
      <c r="I481" s="95" t="s">
        <v>1748</v>
      </c>
      <c r="J481" s="37">
        <v>3</v>
      </c>
      <c r="K481" s="37"/>
      <c r="L481" s="32">
        <v>3</v>
      </c>
      <c r="M481" s="32">
        <v>3</v>
      </c>
      <c r="N481" s="34">
        <v>0</v>
      </c>
      <c r="O481" s="34">
        <v>0</v>
      </c>
      <c r="P481" s="34">
        <v>3</v>
      </c>
      <c r="Q481" s="22">
        <f t="shared" si="17"/>
        <v>0</v>
      </c>
      <c r="R481" s="27">
        <v>42061</v>
      </c>
      <c r="S481" s="28">
        <v>42220</v>
      </c>
    </row>
    <row r="482" spans="1:19">
      <c r="A482" s="304"/>
      <c r="B482" s="194" t="s">
        <v>252</v>
      </c>
      <c r="C482" s="283" t="s">
        <v>36</v>
      </c>
      <c r="D482" s="22" t="s">
        <v>37</v>
      </c>
      <c r="E482" s="24" t="s">
        <v>2147</v>
      </c>
      <c r="F482" s="25" t="s">
        <v>2148</v>
      </c>
      <c r="G482" s="25"/>
      <c r="H482" s="51" t="s">
        <v>2149</v>
      </c>
      <c r="I482" s="305" t="s">
        <v>94</v>
      </c>
      <c r="J482" s="51">
        <v>1</v>
      </c>
      <c r="K482" s="51"/>
      <c r="L482" s="24">
        <v>2</v>
      </c>
      <c r="M482" s="24">
        <v>1</v>
      </c>
      <c r="N482" s="26">
        <v>1</v>
      </c>
      <c r="O482" s="26">
        <v>0</v>
      </c>
      <c r="P482" s="26">
        <v>0</v>
      </c>
      <c r="Q482" s="22">
        <f t="shared" si="17"/>
        <v>0</v>
      </c>
      <c r="R482" s="74"/>
      <c r="S482" s="71"/>
    </row>
    <row r="483" spans="1:19">
      <c r="A483" s="261"/>
      <c r="B483" s="194" t="s">
        <v>252</v>
      </c>
      <c r="C483" s="283" t="s">
        <v>36</v>
      </c>
      <c r="D483" s="22" t="s">
        <v>37</v>
      </c>
      <c r="E483" s="35" t="s">
        <v>1749</v>
      </c>
      <c r="F483" s="30" t="s">
        <v>1750</v>
      </c>
      <c r="G483" s="30"/>
      <c r="H483" s="30" t="s">
        <v>1751</v>
      </c>
      <c r="I483" s="282" t="s">
        <v>1752</v>
      </c>
      <c r="J483" s="30">
        <v>2</v>
      </c>
      <c r="K483" s="30"/>
      <c r="L483" s="32">
        <v>2</v>
      </c>
      <c r="M483" s="32">
        <v>2</v>
      </c>
      <c r="N483" s="34">
        <v>0</v>
      </c>
      <c r="O483" s="34">
        <v>0</v>
      </c>
      <c r="P483" s="34">
        <v>2</v>
      </c>
      <c r="Q483" s="22">
        <f t="shared" si="17"/>
        <v>0</v>
      </c>
      <c r="R483" s="27">
        <v>42130</v>
      </c>
      <c r="S483" s="28">
        <v>42339</v>
      </c>
    </row>
    <row r="484" spans="1:19">
      <c r="A484" s="22"/>
      <c r="B484" s="194" t="s">
        <v>252</v>
      </c>
      <c r="C484" s="283" t="s">
        <v>36</v>
      </c>
      <c r="D484" s="22" t="s">
        <v>37</v>
      </c>
      <c r="E484" s="35" t="s">
        <v>1130</v>
      </c>
      <c r="F484" s="120" t="s">
        <v>1131</v>
      </c>
      <c r="G484" s="217" t="s">
        <v>433</v>
      </c>
      <c r="H484" s="17" t="s">
        <v>1132</v>
      </c>
      <c r="I484" s="97" t="s">
        <v>1133</v>
      </c>
      <c r="J484" s="59">
        <v>1</v>
      </c>
      <c r="K484" s="59"/>
      <c r="L484" s="32">
        <v>1</v>
      </c>
      <c r="M484" s="32">
        <v>1</v>
      </c>
      <c r="N484" s="34">
        <v>0</v>
      </c>
      <c r="O484" s="34">
        <v>0</v>
      </c>
      <c r="P484" s="34">
        <v>1</v>
      </c>
      <c r="Q484" s="22">
        <f t="shared" si="17"/>
        <v>0</v>
      </c>
      <c r="R484" s="27">
        <v>41732</v>
      </c>
      <c r="S484" s="28">
        <v>42137</v>
      </c>
    </row>
    <row r="485" spans="1:19">
      <c r="A485" s="304"/>
      <c r="B485" s="194" t="s">
        <v>2056</v>
      </c>
      <c r="C485" s="283" t="s">
        <v>1070</v>
      </c>
      <c r="D485" s="22" t="s">
        <v>37</v>
      </c>
      <c r="E485" s="35" t="s">
        <v>2150</v>
      </c>
      <c r="F485" s="217" t="s">
        <v>2151</v>
      </c>
      <c r="G485" s="217" t="s">
        <v>2152</v>
      </c>
      <c r="H485" s="30" t="s">
        <v>2153</v>
      </c>
      <c r="I485" s="95" t="s">
        <v>2154</v>
      </c>
      <c r="J485" s="268"/>
      <c r="K485" s="17">
        <v>112</v>
      </c>
      <c r="L485" s="32">
        <v>112</v>
      </c>
      <c r="M485" s="32">
        <v>112</v>
      </c>
      <c r="N485" s="34">
        <v>0</v>
      </c>
      <c r="O485" s="34">
        <v>78</v>
      </c>
      <c r="P485" s="330">
        <v>34</v>
      </c>
      <c r="Q485" s="22">
        <f t="shared" si="17"/>
        <v>0</v>
      </c>
      <c r="R485" s="27">
        <v>41726</v>
      </c>
      <c r="S485" s="71" t="s">
        <v>2155</v>
      </c>
    </row>
    <row r="486" spans="1:19">
      <c r="A486" s="304"/>
      <c r="B486" s="194" t="s">
        <v>2056</v>
      </c>
      <c r="C486" s="283" t="s">
        <v>1070</v>
      </c>
      <c r="D486" s="22" t="s">
        <v>37</v>
      </c>
      <c r="E486" s="108" t="s">
        <v>2150</v>
      </c>
      <c r="F486" s="310" t="s">
        <v>2156</v>
      </c>
      <c r="G486" s="310"/>
      <c r="H486" s="282" t="s">
        <v>2153</v>
      </c>
      <c r="I486" s="341" t="s">
        <v>2154</v>
      </c>
      <c r="J486" s="268">
        <v>168</v>
      </c>
      <c r="K486" s="17"/>
      <c r="L486" s="32">
        <v>168</v>
      </c>
      <c r="M486" s="32">
        <v>168</v>
      </c>
      <c r="N486" s="34">
        <v>0</v>
      </c>
      <c r="O486" s="34">
        <v>118</v>
      </c>
      <c r="P486" s="330">
        <v>50</v>
      </c>
      <c r="Q486" s="22">
        <f t="shared" si="17"/>
        <v>0</v>
      </c>
      <c r="R486" s="27">
        <v>41726</v>
      </c>
      <c r="S486" s="71" t="s">
        <v>2155</v>
      </c>
    </row>
    <row r="487" spans="1:19">
      <c r="A487" s="261"/>
      <c r="B487" s="194" t="s">
        <v>252</v>
      </c>
      <c r="C487" s="284"/>
      <c r="D487" s="42"/>
      <c r="E487" s="249" t="s">
        <v>1753</v>
      </c>
      <c r="F487" s="318" t="s">
        <v>1754</v>
      </c>
      <c r="G487" s="318" t="s">
        <v>1755</v>
      </c>
      <c r="H487" s="286" t="s">
        <v>1756</v>
      </c>
      <c r="I487" s="466" t="s">
        <v>1621</v>
      </c>
      <c r="J487" s="272"/>
      <c r="K487" s="272"/>
      <c r="L487" s="45"/>
      <c r="M487" s="45"/>
      <c r="N487" s="215"/>
      <c r="O487" s="215"/>
      <c r="P487" s="215"/>
      <c r="Q487" s="42"/>
      <c r="R487" s="47"/>
      <c r="S487" s="118"/>
    </row>
    <row r="488" spans="1:19">
      <c r="A488" s="261"/>
      <c r="B488" s="194" t="s">
        <v>252</v>
      </c>
      <c r="C488" s="283" t="s">
        <v>36</v>
      </c>
      <c r="D488" s="22" t="s">
        <v>37</v>
      </c>
      <c r="E488" s="337" t="s">
        <v>1757</v>
      </c>
      <c r="F488" s="120" t="s">
        <v>1758</v>
      </c>
      <c r="G488" s="310"/>
      <c r="H488" s="282" t="s">
        <v>1759</v>
      </c>
      <c r="I488" s="130" t="s">
        <v>1760</v>
      </c>
      <c r="J488" s="59">
        <v>8</v>
      </c>
      <c r="K488" s="59"/>
      <c r="L488" s="32">
        <v>8</v>
      </c>
      <c r="M488" s="32">
        <v>8</v>
      </c>
      <c r="N488" s="34">
        <v>0</v>
      </c>
      <c r="O488" s="34">
        <v>1</v>
      </c>
      <c r="P488" s="34">
        <v>7</v>
      </c>
      <c r="Q488" s="22">
        <f t="shared" ref="Q488:Q520" si="18">+M488-N488-O488-P488</f>
        <v>0</v>
      </c>
      <c r="R488" s="27">
        <v>41674</v>
      </c>
      <c r="S488" s="71" t="s">
        <v>239</v>
      </c>
    </row>
    <row r="489" spans="1:19">
      <c r="A489" s="22"/>
      <c r="B489" s="194" t="s">
        <v>42</v>
      </c>
      <c r="C489" s="283" t="s">
        <v>36</v>
      </c>
      <c r="D489" s="22" t="s">
        <v>37</v>
      </c>
      <c r="E489" s="467" t="s">
        <v>1134</v>
      </c>
      <c r="F489" s="322" t="s">
        <v>1135</v>
      </c>
      <c r="G489" s="94"/>
      <c r="H489" s="95" t="s">
        <v>1136</v>
      </c>
      <c r="I489" s="95" t="s">
        <v>1137</v>
      </c>
      <c r="J489" s="17">
        <v>1</v>
      </c>
      <c r="K489" s="17"/>
      <c r="L489" s="32">
        <v>1</v>
      </c>
      <c r="M489" s="32">
        <v>1</v>
      </c>
      <c r="N489" s="34">
        <v>0</v>
      </c>
      <c r="O489" s="33">
        <v>1</v>
      </c>
      <c r="P489" s="33"/>
      <c r="Q489" s="22">
        <f t="shared" si="18"/>
        <v>0</v>
      </c>
      <c r="R489" s="27">
        <v>41922</v>
      </c>
      <c r="S489" s="71"/>
    </row>
    <row r="490" spans="1:19">
      <c r="A490" s="22"/>
      <c r="B490" s="194" t="s">
        <v>252</v>
      </c>
      <c r="C490" s="283" t="s">
        <v>36</v>
      </c>
      <c r="D490" s="22" t="s">
        <v>37</v>
      </c>
      <c r="E490" s="352" t="s">
        <v>1138</v>
      </c>
      <c r="F490" s="310" t="s">
        <v>1139</v>
      </c>
      <c r="G490" s="120"/>
      <c r="H490" s="282" t="s">
        <v>1132</v>
      </c>
      <c r="I490" s="38" t="s">
        <v>1140</v>
      </c>
      <c r="J490" s="30">
        <v>1</v>
      </c>
      <c r="K490" s="30"/>
      <c r="L490" s="32">
        <v>1</v>
      </c>
      <c r="M490" s="32">
        <v>1</v>
      </c>
      <c r="N490" s="34">
        <v>0</v>
      </c>
      <c r="O490" s="34">
        <v>0</v>
      </c>
      <c r="P490" s="34">
        <v>1</v>
      </c>
      <c r="Q490" s="22">
        <f t="shared" si="18"/>
        <v>0</v>
      </c>
      <c r="R490" s="27">
        <v>42073</v>
      </c>
      <c r="S490" s="71" t="s">
        <v>1141</v>
      </c>
    </row>
    <row r="491" spans="1:19">
      <c r="A491" s="22"/>
      <c r="B491" s="194" t="s">
        <v>252</v>
      </c>
      <c r="C491" s="283" t="s">
        <v>36</v>
      </c>
      <c r="D491" s="22" t="s">
        <v>37</v>
      </c>
      <c r="E491" s="352" t="s">
        <v>1142</v>
      </c>
      <c r="F491" s="310" t="s">
        <v>1143</v>
      </c>
      <c r="G491" s="335"/>
      <c r="H491" s="282" t="s">
        <v>1144</v>
      </c>
      <c r="I491" s="282" t="s">
        <v>1145</v>
      </c>
      <c r="J491" s="30">
        <v>7</v>
      </c>
      <c r="K491" s="30"/>
      <c r="L491" s="32">
        <v>7</v>
      </c>
      <c r="M491" s="32">
        <v>7</v>
      </c>
      <c r="N491" s="34">
        <v>0</v>
      </c>
      <c r="O491" s="34">
        <v>0</v>
      </c>
      <c r="P491" s="34">
        <v>7</v>
      </c>
      <c r="Q491" s="22">
        <f t="shared" si="18"/>
        <v>0</v>
      </c>
      <c r="R491" s="27">
        <v>41655</v>
      </c>
      <c r="S491" s="28">
        <v>41961</v>
      </c>
    </row>
    <row r="492" spans="1:19">
      <c r="A492" s="22"/>
      <c r="B492" s="194" t="s">
        <v>252</v>
      </c>
      <c r="C492" s="283" t="s">
        <v>36</v>
      </c>
      <c r="D492" s="22" t="s">
        <v>37</v>
      </c>
      <c r="E492" s="326" t="s">
        <v>1146</v>
      </c>
      <c r="F492" s="468" t="s">
        <v>1147</v>
      </c>
      <c r="G492" s="310" t="s">
        <v>1148</v>
      </c>
      <c r="H492" s="95" t="s">
        <v>1149</v>
      </c>
      <c r="I492" s="282" t="s">
        <v>1150</v>
      </c>
      <c r="J492" s="30">
        <v>1</v>
      </c>
      <c r="K492" s="30"/>
      <c r="L492" s="32">
        <v>2</v>
      </c>
      <c r="M492" s="32">
        <v>1</v>
      </c>
      <c r="N492" s="34">
        <v>0</v>
      </c>
      <c r="O492" s="34">
        <v>1</v>
      </c>
      <c r="P492" s="34">
        <v>0</v>
      </c>
      <c r="Q492" s="22">
        <f t="shared" si="18"/>
        <v>0</v>
      </c>
      <c r="R492" s="27">
        <v>41731</v>
      </c>
      <c r="S492" s="71"/>
    </row>
    <row r="493" spans="1:19">
      <c r="A493" s="22"/>
      <c r="B493" s="194" t="s">
        <v>252</v>
      </c>
      <c r="C493" s="283" t="s">
        <v>36</v>
      </c>
      <c r="D493" s="22" t="s">
        <v>37</v>
      </c>
      <c r="E493" s="108" t="s">
        <v>1151</v>
      </c>
      <c r="F493" s="310" t="s">
        <v>1152</v>
      </c>
      <c r="G493" s="310" t="s">
        <v>1153</v>
      </c>
      <c r="H493" s="95" t="s">
        <v>1154</v>
      </c>
      <c r="I493" s="31" t="s">
        <v>1155</v>
      </c>
      <c r="J493" s="17">
        <v>3</v>
      </c>
      <c r="K493" s="17"/>
      <c r="L493" s="32">
        <v>3</v>
      </c>
      <c r="M493" s="32">
        <v>3</v>
      </c>
      <c r="N493" s="34">
        <v>0</v>
      </c>
      <c r="O493" s="34">
        <v>0</v>
      </c>
      <c r="P493" s="34">
        <v>3</v>
      </c>
      <c r="Q493" s="22">
        <f t="shared" si="18"/>
        <v>0</v>
      </c>
      <c r="R493" s="27">
        <v>41683</v>
      </c>
      <c r="S493" s="28">
        <v>41880</v>
      </c>
    </row>
    <row r="494" spans="1:19">
      <c r="A494" s="304"/>
      <c r="B494" s="194" t="s">
        <v>252</v>
      </c>
      <c r="C494" s="283" t="s">
        <v>36</v>
      </c>
      <c r="D494" s="22" t="s">
        <v>37</v>
      </c>
      <c r="E494" s="32" t="s">
        <v>2157</v>
      </c>
      <c r="F494" s="122" t="s">
        <v>2158</v>
      </c>
      <c r="G494" s="122"/>
      <c r="H494" s="30" t="s">
        <v>2159</v>
      </c>
      <c r="I494" s="97" t="s">
        <v>2160</v>
      </c>
      <c r="J494" s="200">
        <v>18</v>
      </c>
      <c r="K494" s="59"/>
      <c r="L494" s="32">
        <v>18</v>
      </c>
      <c r="M494" s="32">
        <v>18</v>
      </c>
      <c r="N494" s="34">
        <v>0</v>
      </c>
      <c r="O494" s="34">
        <v>13</v>
      </c>
      <c r="P494" s="34">
        <v>5</v>
      </c>
      <c r="Q494" s="22">
        <f t="shared" si="18"/>
        <v>0</v>
      </c>
      <c r="R494" s="27">
        <v>41863</v>
      </c>
      <c r="S494" s="71" t="s">
        <v>2161</v>
      </c>
    </row>
    <row r="495" spans="1:19">
      <c r="A495" s="261"/>
      <c r="B495" s="194" t="s">
        <v>252</v>
      </c>
      <c r="C495" s="283" t="s">
        <v>36</v>
      </c>
      <c r="D495" s="22" t="s">
        <v>37</v>
      </c>
      <c r="E495" s="35" t="s">
        <v>1761</v>
      </c>
      <c r="F495" s="469" t="s">
        <v>1762</v>
      </c>
      <c r="G495" s="191"/>
      <c r="H495" s="287" t="s">
        <v>1763</v>
      </c>
      <c r="I495" s="31" t="s">
        <v>1764</v>
      </c>
      <c r="J495" s="24">
        <v>4</v>
      </c>
      <c r="K495" s="288"/>
      <c r="L495" s="32">
        <v>4</v>
      </c>
      <c r="M495" s="32">
        <v>3</v>
      </c>
      <c r="N495" s="34">
        <v>0</v>
      </c>
      <c r="O495" s="34">
        <v>0</v>
      </c>
      <c r="P495" s="34">
        <v>3</v>
      </c>
      <c r="Q495" s="22">
        <f t="shared" si="18"/>
        <v>0</v>
      </c>
      <c r="R495" s="289">
        <v>41893</v>
      </c>
      <c r="S495" s="71" t="s">
        <v>1765</v>
      </c>
    </row>
    <row r="496" spans="1:19">
      <c r="A496" s="304"/>
      <c r="B496" s="194" t="s">
        <v>252</v>
      </c>
      <c r="C496" s="283" t="s">
        <v>36</v>
      </c>
      <c r="D496" s="22" t="s">
        <v>37</v>
      </c>
      <c r="E496" s="32" t="s">
        <v>2162</v>
      </c>
      <c r="F496" s="30" t="s">
        <v>2163</v>
      </c>
      <c r="G496" s="30"/>
      <c r="H496" s="30" t="s">
        <v>2164</v>
      </c>
      <c r="I496" s="31" t="s">
        <v>94</v>
      </c>
      <c r="J496" s="30"/>
      <c r="K496" s="30">
        <v>7</v>
      </c>
      <c r="L496" s="32">
        <v>7</v>
      </c>
      <c r="M496" s="32">
        <v>7</v>
      </c>
      <c r="N496" s="34">
        <v>7</v>
      </c>
      <c r="O496" s="34">
        <v>0</v>
      </c>
      <c r="P496" s="34">
        <v>0</v>
      </c>
      <c r="Q496" s="22">
        <f t="shared" si="18"/>
        <v>0</v>
      </c>
      <c r="R496" s="74"/>
      <c r="S496" s="71"/>
    </row>
    <row r="497" spans="1:19">
      <c r="A497" s="304"/>
      <c r="B497" s="194" t="s">
        <v>42</v>
      </c>
      <c r="C497" s="283" t="s">
        <v>36</v>
      </c>
      <c r="D497" s="22" t="s">
        <v>352</v>
      </c>
      <c r="E497" s="32" t="s">
        <v>2165</v>
      </c>
      <c r="F497" s="30" t="s">
        <v>2166</v>
      </c>
      <c r="G497" s="30" t="s">
        <v>2167</v>
      </c>
      <c r="H497" s="30" t="s">
        <v>2168</v>
      </c>
      <c r="I497" s="299" t="s">
        <v>2169</v>
      </c>
      <c r="J497" s="210">
        <v>20</v>
      </c>
      <c r="K497" s="30"/>
      <c r="L497" s="32">
        <v>20</v>
      </c>
      <c r="M497" s="32">
        <v>20</v>
      </c>
      <c r="N497" s="34">
        <v>0</v>
      </c>
      <c r="O497" s="34">
        <v>20</v>
      </c>
      <c r="P497" s="34">
        <v>0</v>
      </c>
      <c r="Q497" s="22">
        <f t="shared" si="18"/>
        <v>0</v>
      </c>
      <c r="R497" s="27">
        <v>41701</v>
      </c>
      <c r="S497" s="71"/>
    </row>
    <row r="498" spans="1:19">
      <c r="A498" s="22"/>
      <c r="B498" s="194" t="s">
        <v>252</v>
      </c>
      <c r="C498" s="283" t="s">
        <v>36</v>
      </c>
      <c r="D498" s="22" t="s">
        <v>37</v>
      </c>
      <c r="E498" s="35" t="s">
        <v>1156</v>
      </c>
      <c r="F498" s="120" t="s">
        <v>1157</v>
      </c>
      <c r="G498" s="120"/>
      <c r="H498" s="90" t="s">
        <v>1158</v>
      </c>
      <c r="I498" s="300" t="s">
        <v>1159</v>
      </c>
      <c r="J498" s="17">
        <v>1</v>
      </c>
      <c r="K498" s="17"/>
      <c r="L498" s="32">
        <v>1</v>
      </c>
      <c r="M498" s="32">
        <v>1</v>
      </c>
      <c r="N498" s="34">
        <v>0</v>
      </c>
      <c r="O498" s="34">
        <v>0</v>
      </c>
      <c r="P498" s="34">
        <v>1</v>
      </c>
      <c r="Q498" s="22">
        <f t="shared" si="18"/>
        <v>0</v>
      </c>
      <c r="R498" s="27">
        <v>41558</v>
      </c>
      <c r="S498" s="28">
        <v>41925</v>
      </c>
    </row>
    <row r="499" spans="1:19">
      <c r="A499" s="17"/>
      <c r="B499" s="194" t="s">
        <v>42</v>
      </c>
      <c r="C499" s="283" t="s">
        <v>36</v>
      </c>
      <c r="D499" s="22" t="s">
        <v>37</v>
      </c>
      <c r="E499" s="108" t="s">
        <v>1160</v>
      </c>
      <c r="F499" s="310" t="s">
        <v>1161</v>
      </c>
      <c r="G499" s="310"/>
      <c r="H499" s="310" t="s">
        <v>1162</v>
      </c>
      <c r="I499" s="300" t="s">
        <v>1163</v>
      </c>
      <c r="J499" s="17">
        <v>8</v>
      </c>
      <c r="K499" s="17"/>
      <c r="L499" s="32">
        <v>8</v>
      </c>
      <c r="M499" s="32">
        <v>8</v>
      </c>
      <c r="N499" s="34">
        <v>0</v>
      </c>
      <c r="O499" s="34">
        <v>0</v>
      </c>
      <c r="P499" s="34">
        <v>8</v>
      </c>
      <c r="Q499" s="22">
        <f t="shared" si="18"/>
        <v>0</v>
      </c>
      <c r="R499" s="27">
        <v>41918</v>
      </c>
      <c r="S499" s="71" t="s">
        <v>1164</v>
      </c>
    </row>
    <row r="500" spans="1:19">
      <c r="A500" s="304"/>
      <c r="B500" s="194" t="s">
        <v>63</v>
      </c>
      <c r="C500" s="283" t="s">
        <v>36</v>
      </c>
      <c r="D500" s="22" t="s">
        <v>37</v>
      </c>
      <c r="E500" s="276" t="s">
        <v>2170</v>
      </c>
      <c r="F500" s="310" t="s">
        <v>2171</v>
      </c>
      <c r="G500" s="310"/>
      <c r="H500" s="344" t="s">
        <v>2172</v>
      </c>
      <c r="I500" s="300" t="s">
        <v>94</v>
      </c>
      <c r="J500" s="95">
        <v>1</v>
      </c>
      <c r="K500" s="17"/>
      <c r="L500" s="32">
        <v>1</v>
      </c>
      <c r="M500" s="32">
        <v>1</v>
      </c>
      <c r="N500" s="34">
        <v>1</v>
      </c>
      <c r="O500" s="34">
        <v>0</v>
      </c>
      <c r="P500" s="34">
        <v>0</v>
      </c>
      <c r="Q500" s="22">
        <f t="shared" si="18"/>
        <v>0</v>
      </c>
      <c r="R500" s="74"/>
      <c r="S500" s="71"/>
    </row>
    <row r="501" spans="1:19">
      <c r="A501" s="22"/>
      <c r="B501" s="194" t="s">
        <v>252</v>
      </c>
      <c r="C501" s="283" t="s">
        <v>36</v>
      </c>
      <c r="D501" s="22" t="s">
        <v>37</v>
      </c>
      <c r="E501" s="467" t="s">
        <v>1165</v>
      </c>
      <c r="F501" s="312" t="s">
        <v>1166</v>
      </c>
      <c r="G501" s="312" t="s">
        <v>1167</v>
      </c>
      <c r="H501" s="310" t="s">
        <v>1168</v>
      </c>
      <c r="I501" s="300" t="s">
        <v>94</v>
      </c>
      <c r="J501" s="282">
        <v>1</v>
      </c>
      <c r="K501" s="30"/>
      <c r="L501" s="32">
        <v>1</v>
      </c>
      <c r="M501" s="32">
        <v>1</v>
      </c>
      <c r="N501" s="34">
        <v>1</v>
      </c>
      <c r="O501" s="34">
        <v>0</v>
      </c>
      <c r="P501" s="34">
        <v>0</v>
      </c>
      <c r="Q501" s="22">
        <f t="shared" si="18"/>
        <v>0</v>
      </c>
      <c r="R501" s="74"/>
      <c r="S501" s="71"/>
    </row>
    <row r="502" spans="1:19">
      <c r="A502" s="304"/>
      <c r="B502" s="194" t="s">
        <v>252</v>
      </c>
      <c r="C502" s="284"/>
      <c r="D502" s="161"/>
      <c r="E502" s="470" t="s">
        <v>2173</v>
      </c>
      <c r="F502" s="318" t="s">
        <v>2174</v>
      </c>
      <c r="G502" s="318"/>
      <c r="H502" s="163" t="s">
        <v>2175</v>
      </c>
      <c r="I502" s="242" t="s">
        <v>251</v>
      </c>
      <c r="J502" s="164"/>
      <c r="K502" s="42"/>
      <c r="L502" s="45"/>
      <c r="M502" s="45"/>
      <c r="N502" s="215"/>
      <c r="O502" s="215">
        <v>0</v>
      </c>
      <c r="P502" s="215">
        <v>0</v>
      </c>
      <c r="Q502" s="42">
        <f t="shared" si="18"/>
        <v>0</v>
      </c>
      <c r="R502" s="117"/>
      <c r="S502" s="118"/>
    </row>
    <row r="503" spans="1:19">
      <c r="A503" s="304"/>
      <c r="B503" s="194" t="s">
        <v>252</v>
      </c>
      <c r="C503" s="283" t="s">
        <v>36</v>
      </c>
      <c r="D503" s="147" t="s">
        <v>37</v>
      </c>
      <c r="E503" s="334" t="s">
        <v>2176</v>
      </c>
      <c r="F503" s="310" t="s">
        <v>2177</v>
      </c>
      <c r="G503" s="93" t="s">
        <v>2178</v>
      </c>
      <c r="H503" s="310" t="s">
        <v>2179</v>
      </c>
      <c r="I503" s="38" t="s">
        <v>2180</v>
      </c>
      <c r="J503" s="282">
        <v>2</v>
      </c>
      <c r="K503" s="30"/>
      <c r="L503" s="32">
        <v>2</v>
      </c>
      <c r="M503" s="32">
        <v>2</v>
      </c>
      <c r="N503" s="34">
        <v>0</v>
      </c>
      <c r="O503" s="34">
        <v>2</v>
      </c>
      <c r="P503" s="34"/>
      <c r="Q503" s="22">
        <f t="shared" si="18"/>
        <v>0</v>
      </c>
      <c r="R503" s="27">
        <v>42500</v>
      </c>
      <c r="S503" s="103"/>
    </row>
    <row r="504" spans="1:19">
      <c r="A504" s="100"/>
      <c r="B504" s="264" t="s">
        <v>252</v>
      </c>
      <c r="C504" s="293" t="s">
        <v>36</v>
      </c>
      <c r="D504" s="100" t="s">
        <v>37</v>
      </c>
      <c r="E504" s="326" t="s">
        <v>1169</v>
      </c>
      <c r="F504" s="471" t="s">
        <v>1170</v>
      </c>
      <c r="G504" s="471"/>
      <c r="H504" s="471" t="s">
        <v>1171</v>
      </c>
      <c r="I504" s="468" t="s">
        <v>1172</v>
      </c>
      <c r="J504" s="472"/>
      <c r="K504" s="122">
        <v>5</v>
      </c>
      <c r="L504" s="123">
        <v>5</v>
      </c>
      <c r="M504" s="123">
        <v>5</v>
      </c>
      <c r="N504" s="124">
        <v>0</v>
      </c>
      <c r="O504" s="124">
        <v>0</v>
      </c>
      <c r="P504" s="124">
        <v>5</v>
      </c>
      <c r="Q504" s="100">
        <f t="shared" si="18"/>
        <v>0</v>
      </c>
      <c r="R504" s="167">
        <v>41807</v>
      </c>
      <c r="S504" s="168">
        <v>42060</v>
      </c>
    </row>
    <row r="505" spans="1:19">
      <c r="A505" s="304"/>
      <c r="B505" s="194" t="s">
        <v>63</v>
      </c>
      <c r="C505" s="283" t="s">
        <v>36</v>
      </c>
      <c r="D505" s="22" t="s">
        <v>37</v>
      </c>
      <c r="E505" s="24" t="s">
        <v>2181</v>
      </c>
      <c r="F505" s="473" t="s">
        <v>2182</v>
      </c>
      <c r="G505" s="474"/>
      <c r="H505" s="474" t="s">
        <v>2183</v>
      </c>
      <c r="I505" s="152" t="s">
        <v>2184</v>
      </c>
      <c r="J505" s="301">
        <v>1</v>
      </c>
      <c r="K505" s="25"/>
      <c r="L505" s="24">
        <v>1</v>
      </c>
      <c r="M505" s="24">
        <v>1</v>
      </c>
      <c r="N505" s="26">
        <v>0</v>
      </c>
      <c r="O505" s="26">
        <v>1</v>
      </c>
      <c r="P505" s="26">
        <v>0</v>
      </c>
      <c r="Q505" s="22">
        <f t="shared" si="18"/>
        <v>0</v>
      </c>
      <c r="R505" s="27">
        <v>41733</v>
      </c>
      <c r="S505" s="71" t="s">
        <v>2185</v>
      </c>
    </row>
    <row r="506" spans="1:19">
      <c r="A506" s="304"/>
      <c r="B506" s="194" t="s">
        <v>252</v>
      </c>
      <c r="C506" s="283" t="s">
        <v>36</v>
      </c>
      <c r="D506" s="22" t="s">
        <v>37</v>
      </c>
      <c r="E506" s="108" t="s">
        <v>2186</v>
      </c>
      <c r="F506" s="310" t="s">
        <v>2187</v>
      </c>
      <c r="G506" s="310"/>
      <c r="H506" s="310" t="s">
        <v>2188</v>
      </c>
      <c r="I506" s="329" t="s">
        <v>2189</v>
      </c>
      <c r="J506" s="282">
        <v>1</v>
      </c>
      <c r="K506" s="30"/>
      <c r="L506" s="32">
        <v>1</v>
      </c>
      <c r="M506" s="32">
        <v>1</v>
      </c>
      <c r="N506" s="34">
        <v>0</v>
      </c>
      <c r="O506" s="34">
        <v>0</v>
      </c>
      <c r="P506" s="34">
        <v>1</v>
      </c>
      <c r="Q506" s="22">
        <f t="shared" si="18"/>
        <v>0</v>
      </c>
      <c r="R506" s="27">
        <v>41740</v>
      </c>
      <c r="S506" s="28">
        <v>42093</v>
      </c>
    </row>
    <row r="507" spans="1:19">
      <c r="A507" s="261"/>
      <c r="B507" s="194" t="s">
        <v>42</v>
      </c>
      <c r="C507" s="283" t="s">
        <v>36</v>
      </c>
      <c r="D507" s="22" t="s">
        <v>37</v>
      </c>
      <c r="E507" s="108" t="s">
        <v>1766</v>
      </c>
      <c r="F507" s="120" t="s">
        <v>1767</v>
      </c>
      <c r="G507" s="120"/>
      <c r="H507" s="347" t="s">
        <v>1768</v>
      </c>
      <c r="I507" s="31" t="s">
        <v>1769</v>
      </c>
      <c r="J507" s="97">
        <v>16</v>
      </c>
      <c r="K507" s="59"/>
      <c r="L507" s="32">
        <v>16</v>
      </c>
      <c r="M507" s="32">
        <v>16</v>
      </c>
      <c r="N507" s="34">
        <v>0</v>
      </c>
      <c r="O507" s="34">
        <v>0</v>
      </c>
      <c r="P507" s="34">
        <v>16</v>
      </c>
      <c r="Q507" s="22">
        <f t="shared" si="18"/>
        <v>0</v>
      </c>
      <c r="R507" s="27">
        <v>41444</v>
      </c>
      <c r="S507" s="28">
        <v>41872</v>
      </c>
    </row>
    <row r="508" spans="1:19">
      <c r="A508" s="304"/>
      <c r="B508" s="194" t="s">
        <v>252</v>
      </c>
      <c r="C508" s="283" t="s">
        <v>36</v>
      </c>
      <c r="D508" s="22" t="s">
        <v>37</v>
      </c>
      <c r="E508" s="337" t="s">
        <v>2190</v>
      </c>
      <c r="F508" s="310" t="s">
        <v>2191</v>
      </c>
      <c r="G508" s="310" t="s">
        <v>2192</v>
      </c>
      <c r="H508" s="347" t="s">
        <v>2193</v>
      </c>
      <c r="I508" s="31" t="s">
        <v>2194</v>
      </c>
      <c r="J508" s="97">
        <v>2</v>
      </c>
      <c r="K508" s="59"/>
      <c r="L508" s="32">
        <v>2</v>
      </c>
      <c r="M508" s="32">
        <v>2</v>
      </c>
      <c r="N508" s="34">
        <v>0</v>
      </c>
      <c r="O508" s="34">
        <v>0</v>
      </c>
      <c r="P508" s="34">
        <v>2</v>
      </c>
      <c r="Q508" s="22">
        <f t="shared" si="18"/>
        <v>0</v>
      </c>
      <c r="R508" s="27">
        <v>41729</v>
      </c>
      <c r="S508" s="28">
        <v>42202</v>
      </c>
    </row>
    <row r="509" spans="1:19">
      <c r="A509" s="304"/>
      <c r="B509" s="194" t="s">
        <v>252</v>
      </c>
      <c r="C509" s="283" t="s">
        <v>36</v>
      </c>
      <c r="D509" s="22" t="s">
        <v>37</v>
      </c>
      <c r="E509" s="337" t="s">
        <v>2195</v>
      </c>
      <c r="F509" s="310" t="s">
        <v>2196</v>
      </c>
      <c r="G509" s="310" t="s">
        <v>2197</v>
      </c>
      <c r="H509" s="347" t="s">
        <v>2193</v>
      </c>
      <c r="I509" s="95" t="s">
        <v>2194</v>
      </c>
      <c r="J509" s="97">
        <v>1</v>
      </c>
      <c r="K509" s="59"/>
      <c r="L509" s="32">
        <v>1</v>
      </c>
      <c r="M509" s="32">
        <v>1</v>
      </c>
      <c r="N509" s="34">
        <v>0</v>
      </c>
      <c r="O509" s="34">
        <v>0</v>
      </c>
      <c r="P509" s="34">
        <v>1</v>
      </c>
      <c r="Q509" s="22">
        <f t="shared" si="18"/>
        <v>0</v>
      </c>
      <c r="R509" s="27">
        <v>41729</v>
      </c>
      <c r="S509" s="28">
        <v>42202</v>
      </c>
    </row>
    <row r="510" spans="1:19">
      <c r="A510" s="261"/>
      <c r="B510" s="194" t="s">
        <v>252</v>
      </c>
      <c r="C510" s="283" t="s">
        <v>36</v>
      </c>
      <c r="D510" s="22" t="s">
        <v>37</v>
      </c>
      <c r="E510" s="35" t="s">
        <v>1770</v>
      </c>
      <c r="F510" s="122" t="s">
        <v>1771</v>
      </c>
      <c r="G510" s="122"/>
      <c r="H510" s="122" t="s">
        <v>1772</v>
      </c>
      <c r="I510" s="296" t="s">
        <v>1773</v>
      </c>
      <c r="J510" s="30">
        <v>8</v>
      </c>
      <c r="K510" s="30"/>
      <c r="L510" s="32">
        <v>8</v>
      </c>
      <c r="M510" s="32">
        <v>8</v>
      </c>
      <c r="N510" s="34">
        <v>0</v>
      </c>
      <c r="O510" s="34">
        <v>0</v>
      </c>
      <c r="P510" s="34">
        <v>8</v>
      </c>
      <c r="Q510" s="22">
        <f t="shared" si="18"/>
        <v>0</v>
      </c>
      <c r="R510" s="27">
        <v>41324</v>
      </c>
      <c r="S510" s="71" t="s">
        <v>1774</v>
      </c>
    </row>
    <row r="511" spans="1:19">
      <c r="A511" s="261"/>
      <c r="B511" s="194" t="s">
        <v>252</v>
      </c>
      <c r="C511" s="283" t="s">
        <v>36</v>
      </c>
      <c r="D511" s="22" t="s">
        <v>37</v>
      </c>
      <c r="E511" s="332" t="s">
        <v>1775</v>
      </c>
      <c r="F511" s="217" t="s">
        <v>1776</v>
      </c>
      <c r="G511" s="217"/>
      <c r="H511" s="30" t="s">
        <v>1777</v>
      </c>
      <c r="I511" s="95" t="s">
        <v>1603</v>
      </c>
      <c r="J511" s="30">
        <v>9</v>
      </c>
      <c r="K511" s="30"/>
      <c r="L511" s="32">
        <v>9</v>
      </c>
      <c r="M511" s="32">
        <v>9</v>
      </c>
      <c r="N511" s="34">
        <v>9</v>
      </c>
      <c r="O511" s="34">
        <v>0</v>
      </c>
      <c r="P511" s="34">
        <v>0</v>
      </c>
      <c r="Q511" s="22">
        <f t="shared" si="18"/>
        <v>0</v>
      </c>
      <c r="R511" s="74" t="s">
        <v>1778</v>
      </c>
      <c r="S511" s="71"/>
    </row>
    <row r="512" spans="1:19">
      <c r="A512" s="304" t="s">
        <v>1942</v>
      </c>
      <c r="B512" s="194" t="s">
        <v>96</v>
      </c>
      <c r="C512" s="283">
        <v>1</v>
      </c>
      <c r="D512" s="147" t="s">
        <v>352</v>
      </c>
      <c r="E512" s="351" t="s">
        <v>2198</v>
      </c>
      <c r="F512" s="475" t="s">
        <v>2199</v>
      </c>
      <c r="G512" s="94" t="s">
        <v>2200</v>
      </c>
      <c r="H512" s="95" t="s">
        <v>2201</v>
      </c>
      <c r="I512" s="339" t="s">
        <v>2202</v>
      </c>
      <c r="J512" s="268">
        <v>120</v>
      </c>
      <c r="K512" s="17">
        <v>80</v>
      </c>
      <c r="L512" s="106">
        <v>200</v>
      </c>
      <c r="M512" s="106">
        <v>200</v>
      </c>
      <c r="N512" s="34">
        <v>110</v>
      </c>
      <c r="O512" s="33">
        <v>90</v>
      </c>
      <c r="P512" s="33">
        <v>0</v>
      </c>
      <c r="Q512" s="22">
        <f t="shared" si="18"/>
        <v>0</v>
      </c>
      <c r="R512" s="27">
        <v>42437</v>
      </c>
      <c r="S512" s="71"/>
    </row>
    <row r="513" spans="1:19">
      <c r="A513" s="22"/>
      <c r="B513" s="194" t="s">
        <v>252</v>
      </c>
      <c r="C513" s="283" t="s">
        <v>36</v>
      </c>
      <c r="D513" s="147" t="s">
        <v>37</v>
      </c>
      <c r="E513" s="334" t="s">
        <v>1173</v>
      </c>
      <c r="F513" s="120" t="s">
        <v>1174</v>
      </c>
      <c r="G513" s="120"/>
      <c r="H513" s="282" t="s">
        <v>1175</v>
      </c>
      <c r="I513" s="31" t="s">
        <v>1176</v>
      </c>
      <c r="J513" s="30">
        <v>44</v>
      </c>
      <c r="K513" s="30"/>
      <c r="L513" s="32">
        <v>44</v>
      </c>
      <c r="M513" s="32">
        <v>44</v>
      </c>
      <c r="N513" s="34">
        <v>0</v>
      </c>
      <c r="O513" s="34">
        <v>0</v>
      </c>
      <c r="P513" s="34">
        <v>44</v>
      </c>
      <c r="Q513" s="22">
        <f t="shared" si="18"/>
        <v>0</v>
      </c>
      <c r="R513" s="27">
        <v>41817</v>
      </c>
      <c r="S513" s="28">
        <v>42040</v>
      </c>
    </row>
    <row r="514" spans="1:19">
      <c r="A514" s="304"/>
      <c r="B514" s="194" t="s">
        <v>42</v>
      </c>
      <c r="C514" s="283" t="s">
        <v>36</v>
      </c>
      <c r="D514" s="147" t="s">
        <v>37</v>
      </c>
      <c r="E514" s="334" t="s">
        <v>2203</v>
      </c>
      <c r="F514" s="314" t="s">
        <v>2204</v>
      </c>
      <c r="G514" s="310" t="s">
        <v>2205</v>
      </c>
      <c r="H514" s="282" t="s">
        <v>2206</v>
      </c>
      <c r="I514" s="38" t="s">
        <v>2207</v>
      </c>
      <c r="J514" s="210" t="s">
        <v>986</v>
      </c>
      <c r="K514" s="30"/>
      <c r="L514" s="32">
        <v>13</v>
      </c>
      <c r="M514" s="32">
        <v>13</v>
      </c>
      <c r="N514" s="34">
        <v>0</v>
      </c>
      <c r="O514" s="34">
        <v>13</v>
      </c>
      <c r="P514" s="34"/>
      <c r="Q514" s="22">
        <f t="shared" si="18"/>
        <v>0</v>
      </c>
      <c r="R514" s="27">
        <v>42249</v>
      </c>
      <c r="S514" s="28" t="s">
        <v>2208</v>
      </c>
    </row>
    <row r="515" spans="1:19">
      <c r="A515" s="261"/>
      <c r="B515" s="194" t="s">
        <v>252</v>
      </c>
      <c r="C515" s="283" t="s">
        <v>36</v>
      </c>
      <c r="D515" s="147" t="s">
        <v>37</v>
      </c>
      <c r="E515" s="352" t="s">
        <v>1779</v>
      </c>
      <c r="F515" s="310" t="s">
        <v>1780</v>
      </c>
      <c r="G515" s="310" t="s">
        <v>1781</v>
      </c>
      <c r="H515" s="95" t="s">
        <v>1782</v>
      </c>
      <c r="I515" s="95" t="s">
        <v>1783</v>
      </c>
      <c r="J515" s="17">
        <v>1</v>
      </c>
      <c r="K515" s="17"/>
      <c r="L515" s="32">
        <v>1</v>
      </c>
      <c r="M515" s="32">
        <v>1</v>
      </c>
      <c r="N515" s="34">
        <v>0</v>
      </c>
      <c r="O515" s="34">
        <v>0</v>
      </c>
      <c r="P515" s="34">
        <v>1</v>
      </c>
      <c r="Q515" s="22">
        <f t="shared" si="18"/>
        <v>0</v>
      </c>
      <c r="R515" s="27">
        <v>41710</v>
      </c>
      <c r="S515" s="71" t="s">
        <v>1784</v>
      </c>
    </row>
    <row r="516" spans="1:19">
      <c r="A516" s="261"/>
      <c r="B516" s="194" t="s">
        <v>252</v>
      </c>
      <c r="C516" s="283" t="s">
        <v>36</v>
      </c>
      <c r="D516" s="147" t="s">
        <v>47</v>
      </c>
      <c r="E516" s="352" t="s">
        <v>1785</v>
      </c>
      <c r="F516" s="94" t="s">
        <v>1786</v>
      </c>
      <c r="G516" s="310" t="s">
        <v>1787</v>
      </c>
      <c r="H516" s="95" t="s">
        <v>1788</v>
      </c>
      <c r="I516" s="299" t="s">
        <v>1789</v>
      </c>
      <c r="J516" s="17">
        <v>1</v>
      </c>
      <c r="K516" s="17"/>
      <c r="L516" s="32">
        <v>1</v>
      </c>
      <c r="M516" s="32">
        <v>1</v>
      </c>
      <c r="N516" s="34">
        <v>1</v>
      </c>
      <c r="O516" s="34">
        <v>0</v>
      </c>
      <c r="P516" s="34">
        <v>0</v>
      </c>
      <c r="Q516" s="22">
        <f t="shared" si="18"/>
        <v>0</v>
      </c>
      <c r="R516" s="27">
        <v>42282</v>
      </c>
      <c r="S516" s="71"/>
    </row>
    <row r="517" spans="1:19">
      <c r="A517" s="261"/>
      <c r="B517" s="194" t="s">
        <v>252</v>
      </c>
      <c r="C517" s="283" t="s">
        <v>36</v>
      </c>
      <c r="D517" s="147" t="s">
        <v>37</v>
      </c>
      <c r="E517" s="476" t="s">
        <v>1790</v>
      </c>
      <c r="F517" s="143" t="s">
        <v>1791</v>
      </c>
      <c r="G517" s="350" t="s">
        <v>1792</v>
      </c>
      <c r="H517" s="477" t="s">
        <v>1793</v>
      </c>
      <c r="I517" s="95" t="s">
        <v>1794</v>
      </c>
      <c r="J517" s="106">
        <v>9</v>
      </c>
      <c r="K517" s="133"/>
      <c r="L517" s="106">
        <v>9</v>
      </c>
      <c r="M517" s="106">
        <v>9</v>
      </c>
      <c r="N517" s="134">
        <v>0</v>
      </c>
      <c r="O517" s="33">
        <v>0</v>
      </c>
      <c r="P517" s="33">
        <v>9</v>
      </c>
      <c r="Q517" s="22">
        <f t="shared" si="18"/>
        <v>0</v>
      </c>
      <c r="R517" s="27">
        <v>41974</v>
      </c>
      <c r="S517" s="28">
        <v>42333</v>
      </c>
    </row>
    <row r="518" spans="1:19">
      <c r="A518" s="22"/>
      <c r="B518" s="194" t="s">
        <v>252</v>
      </c>
      <c r="C518" s="283" t="s">
        <v>36</v>
      </c>
      <c r="D518" s="147" t="s">
        <v>37</v>
      </c>
      <c r="E518" s="352" t="s">
        <v>1177</v>
      </c>
      <c r="F518" s="310" t="s">
        <v>1178</v>
      </c>
      <c r="G518" s="310"/>
      <c r="H518" s="282" t="s">
        <v>1179</v>
      </c>
      <c r="I518" s="95" t="s">
        <v>1180</v>
      </c>
      <c r="J518" s="30"/>
      <c r="K518" s="30">
        <v>7</v>
      </c>
      <c r="L518" s="32">
        <v>7</v>
      </c>
      <c r="M518" s="32">
        <v>7</v>
      </c>
      <c r="N518" s="34">
        <v>0</v>
      </c>
      <c r="O518" s="34">
        <v>0</v>
      </c>
      <c r="P518" s="34">
        <v>7</v>
      </c>
      <c r="Q518" s="22">
        <f t="shared" si="18"/>
        <v>0</v>
      </c>
      <c r="R518" s="27">
        <v>41801</v>
      </c>
      <c r="S518" s="28">
        <v>42060</v>
      </c>
    </row>
    <row r="519" spans="1:19">
      <c r="A519" s="261"/>
      <c r="B519" s="194" t="s">
        <v>368</v>
      </c>
      <c r="C519" s="283" t="s">
        <v>36</v>
      </c>
      <c r="D519" s="22" t="s">
        <v>37</v>
      </c>
      <c r="E519" s="359" t="s">
        <v>1795</v>
      </c>
      <c r="F519" s="294" t="s">
        <v>1796</v>
      </c>
      <c r="G519" s="131"/>
      <c r="H519" s="17" t="s">
        <v>1797</v>
      </c>
      <c r="I519" s="299" t="s">
        <v>1216</v>
      </c>
      <c r="J519" s="17">
        <v>3</v>
      </c>
      <c r="K519" s="17"/>
      <c r="L519" s="106">
        <v>3</v>
      </c>
      <c r="M519" s="106">
        <v>3</v>
      </c>
      <c r="N519" s="33">
        <v>0</v>
      </c>
      <c r="O519" s="33">
        <v>2</v>
      </c>
      <c r="P519" s="33">
        <v>1</v>
      </c>
      <c r="Q519" s="22">
        <f t="shared" si="18"/>
        <v>0</v>
      </c>
      <c r="R519" s="27">
        <v>42144</v>
      </c>
      <c r="S519" s="71" t="s">
        <v>1798</v>
      </c>
    </row>
    <row r="520" spans="1:19">
      <c r="A520" s="261" t="s">
        <v>1799</v>
      </c>
      <c r="B520" s="194" t="s">
        <v>368</v>
      </c>
      <c r="C520" s="283" t="s">
        <v>36</v>
      </c>
      <c r="D520" s="22" t="s">
        <v>37</v>
      </c>
      <c r="E520" s="142" t="s">
        <v>1800</v>
      </c>
      <c r="F520" s="143" t="s">
        <v>1801</v>
      </c>
      <c r="G520" s="94"/>
      <c r="H520" s="95" t="s">
        <v>1797</v>
      </c>
      <c r="I520" s="38" t="s">
        <v>1802</v>
      </c>
      <c r="J520" s="17">
        <v>9</v>
      </c>
      <c r="K520" s="17"/>
      <c r="L520" s="106">
        <v>9</v>
      </c>
      <c r="M520" s="106">
        <v>9</v>
      </c>
      <c r="N520" s="33">
        <v>0</v>
      </c>
      <c r="O520" s="33">
        <v>8</v>
      </c>
      <c r="P520" s="33">
        <v>1</v>
      </c>
      <c r="Q520" s="22">
        <f t="shared" si="18"/>
        <v>0</v>
      </c>
      <c r="R520" s="27">
        <v>41878</v>
      </c>
      <c r="S520" s="71" t="s">
        <v>239</v>
      </c>
    </row>
    <row r="521" spans="1:19">
      <c r="A521" s="261"/>
      <c r="B521" s="194" t="s">
        <v>368</v>
      </c>
      <c r="C521" s="159"/>
      <c r="D521" s="52"/>
      <c r="E521" s="478" t="s">
        <v>1803</v>
      </c>
      <c r="F521" s="357" t="s">
        <v>1804</v>
      </c>
      <c r="G521" s="138" t="s">
        <v>1805</v>
      </c>
      <c r="H521" s="62" t="s">
        <v>1806</v>
      </c>
      <c r="I521" s="62" t="s">
        <v>1807</v>
      </c>
      <c r="J521" s="52"/>
      <c r="K521" s="52"/>
      <c r="L521" s="145"/>
      <c r="M521" s="145"/>
      <c r="N521" s="52"/>
      <c r="O521" s="52"/>
      <c r="P521" s="52"/>
      <c r="Q521" s="52"/>
      <c r="R521" s="64"/>
      <c r="S521" s="52"/>
    </row>
    <row r="522" spans="1:19">
      <c r="A522" s="22"/>
      <c r="B522" s="194" t="s">
        <v>42</v>
      </c>
      <c r="C522" s="283" t="s">
        <v>36</v>
      </c>
      <c r="D522" s="22" t="s">
        <v>37</v>
      </c>
      <c r="E522" s="337" t="s">
        <v>1181</v>
      </c>
      <c r="F522" s="310" t="s">
        <v>1182</v>
      </c>
      <c r="G522" s="94"/>
      <c r="H522" s="95" t="s">
        <v>1183</v>
      </c>
      <c r="I522" s="95" t="s">
        <v>340</v>
      </c>
      <c r="J522" s="30">
        <v>2</v>
      </c>
      <c r="K522" s="30"/>
      <c r="L522" s="32">
        <v>2</v>
      </c>
      <c r="M522" s="32">
        <v>2</v>
      </c>
      <c r="N522" s="34">
        <v>0</v>
      </c>
      <c r="O522" s="34">
        <v>0</v>
      </c>
      <c r="P522" s="34">
        <v>2</v>
      </c>
      <c r="Q522" s="22">
        <f t="shared" ref="Q522:Q578" si="19">+M522-N522-O522-P522</f>
        <v>0</v>
      </c>
      <c r="R522" s="27">
        <v>41807</v>
      </c>
      <c r="S522" s="28" t="s">
        <v>1184</v>
      </c>
    </row>
    <row r="523" spans="1:19">
      <c r="A523" s="304" t="s">
        <v>2209</v>
      </c>
      <c r="B523" s="194" t="s">
        <v>96</v>
      </c>
      <c r="C523" s="283">
        <v>1</v>
      </c>
      <c r="D523" s="22" t="s">
        <v>47</v>
      </c>
      <c r="E523" s="142" t="s">
        <v>2210</v>
      </c>
      <c r="F523" s="143" t="s">
        <v>2211</v>
      </c>
      <c r="G523" s="94"/>
      <c r="H523" s="95" t="s">
        <v>2212</v>
      </c>
      <c r="I523" s="299" t="s">
        <v>2213</v>
      </c>
      <c r="J523" s="22">
        <v>36</v>
      </c>
      <c r="K523" s="17">
        <v>24</v>
      </c>
      <c r="L523" s="106">
        <v>60</v>
      </c>
      <c r="M523" s="106">
        <v>60</v>
      </c>
      <c r="N523" s="33">
        <v>0</v>
      </c>
      <c r="O523" s="33">
        <v>60</v>
      </c>
      <c r="P523" s="33"/>
      <c r="Q523" s="22">
        <f t="shared" si="19"/>
        <v>0</v>
      </c>
      <c r="R523" s="27" t="s">
        <v>2214</v>
      </c>
      <c r="S523" s="71"/>
    </row>
    <row r="524" spans="1:19">
      <c r="A524" s="261"/>
      <c r="B524" s="194" t="s">
        <v>368</v>
      </c>
      <c r="C524" s="159"/>
      <c r="D524" s="52"/>
      <c r="E524" s="478" t="s">
        <v>1808</v>
      </c>
      <c r="F524" s="357" t="s">
        <v>1809</v>
      </c>
      <c r="G524" s="138" t="s">
        <v>989</v>
      </c>
      <c r="H524" s="62" t="s">
        <v>1810</v>
      </c>
      <c r="I524" s="156" t="s">
        <v>1811</v>
      </c>
      <c r="J524" s="52"/>
      <c r="K524" s="52"/>
      <c r="L524" s="145"/>
      <c r="M524" s="145"/>
      <c r="N524" s="52"/>
      <c r="O524" s="52"/>
      <c r="P524" s="52"/>
      <c r="Q524" s="52">
        <f t="shared" si="19"/>
        <v>0</v>
      </c>
      <c r="R524" s="52"/>
      <c r="S524" s="64">
        <v>42461</v>
      </c>
    </row>
    <row r="525" spans="1:19">
      <c r="A525" s="261"/>
      <c r="B525" s="194" t="s">
        <v>368</v>
      </c>
      <c r="C525" s="283" t="s">
        <v>36</v>
      </c>
      <c r="D525" s="22" t="s">
        <v>37</v>
      </c>
      <c r="E525" s="142" t="s">
        <v>1812</v>
      </c>
      <c r="F525" s="143" t="s">
        <v>1813</v>
      </c>
      <c r="G525" s="94"/>
      <c r="H525" s="95" t="s">
        <v>1814</v>
      </c>
      <c r="I525" s="95" t="s">
        <v>1815</v>
      </c>
      <c r="J525" s="17">
        <v>1</v>
      </c>
      <c r="K525" s="17"/>
      <c r="L525" s="106">
        <v>2</v>
      </c>
      <c r="M525" s="106">
        <v>1</v>
      </c>
      <c r="N525" s="33">
        <v>0</v>
      </c>
      <c r="O525" s="33">
        <v>0</v>
      </c>
      <c r="P525" s="33">
        <v>1</v>
      </c>
      <c r="Q525" s="22">
        <f t="shared" si="19"/>
        <v>0</v>
      </c>
      <c r="R525" s="27">
        <v>41813</v>
      </c>
      <c r="S525" s="28">
        <v>42036</v>
      </c>
    </row>
    <row r="526" spans="1:19">
      <c r="A526" s="304"/>
      <c r="B526" s="194" t="s">
        <v>42</v>
      </c>
      <c r="C526" s="283" t="s">
        <v>36</v>
      </c>
      <c r="D526" s="22" t="s">
        <v>37</v>
      </c>
      <c r="E526" s="142" t="s">
        <v>2215</v>
      </c>
      <c r="F526" s="143" t="s">
        <v>2216</v>
      </c>
      <c r="G526" s="94"/>
      <c r="H526" s="95" t="s">
        <v>2217</v>
      </c>
      <c r="I526" s="95" t="s">
        <v>94</v>
      </c>
      <c r="J526" s="17">
        <v>8</v>
      </c>
      <c r="K526" s="17"/>
      <c r="L526" s="106">
        <v>8</v>
      </c>
      <c r="M526" s="106">
        <v>8</v>
      </c>
      <c r="N526" s="33">
        <v>8</v>
      </c>
      <c r="O526" s="33"/>
      <c r="P526" s="33"/>
      <c r="Q526" s="22">
        <f t="shared" si="19"/>
        <v>0</v>
      </c>
      <c r="R526" s="74"/>
      <c r="S526" s="71"/>
    </row>
    <row r="527" spans="1:19">
      <c r="A527" s="304"/>
      <c r="B527" s="194" t="s">
        <v>368</v>
      </c>
      <c r="C527" s="283" t="s">
        <v>36</v>
      </c>
      <c r="D527" s="22" t="s">
        <v>37</v>
      </c>
      <c r="E527" s="349" t="s">
        <v>2218</v>
      </c>
      <c r="F527" s="350" t="s">
        <v>2219</v>
      </c>
      <c r="G527" s="322"/>
      <c r="H527" s="95" t="s">
        <v>2220</v>
      </c>
      <c r="I527" s="95" t="s">
        <v>2221</v>
      </c>
      <c r="J527" s="17">
        <v>2</v>
      </c>
      <c r="K527" s="17"/>
      <c r="L527" s="106">
        <v>2</v>
      </c>
      <c r="M527" s="106">
        <v>2</v>
      </c>
      <c r="N527" s="33">
        <v>2</v>
      </c>
      <c r="O527" s="33"/>
      <c r="P527" s="33"/>
      <c r="Q527" s="22">
        <f t="shared" si="19"/>
        <v>0</v>
      </c>
      <c r="R527" s="27">
        <v>41897</v>
      </c>
      <c r="S527" s="71"/>
    </row>
    <row r="528" spans="1:19">
      <c r="A528" s="22"/>
      <c r="B528" s="194" t="s">
        <v>368</v>
      </c>
      <c r="C528" s="182"/>
      <c r="D528" s="175"/>
      <c r="E528" s="479" t="s">
        <v>1185</v>
      </c>
      <c r="F528" s="480" t="s">
        <v>1186</v>
      </c>
      <c r="G528" s="401" t="s">
        <v>1187</v>
      </c>
      <c r="H528" s="42" t="s">
        <v>1188</v>
      </c>
      <c r="I528" s="164" t="s">
        <v>989</v>
      </c>
      <c r="J528" s="42"/>
      <c r="K528" s="42"/>
      <c r="L528" s="241"/>
      <c r="M528" s="241"/>
      <c r="N528" s="46"/>
      <c r="O528" s="46"/>
      <c r="P528" s="46"/>
      <c r="Q528" s="42">
        <f t="shared" si="19"/>
        <v>0</v>
      </c>
      <c r="R528" s="117"/>
      <c r="S528" s="118"/>
    </row>
    <row r="529" spans="1:19">
      <c r="A529" s="261"/>
      <c r="B529" s="194" t="s">
        <v>368</v>
      </c>
      <c r="C529" s="283" t="s">
        <v>36</v>
      </c>
      <c r="D529" s="22" t="s">
        <v>37</v>
      </c>
      <c r="E529" s="142" t="s">
        <v>1816</v>
      </c>
      <c r="F529" s="143" t="s">
        <v>1817</v>
      </c>
      <c r="G529" s="94" t="s">
        <v>1818</v>
      </c>
      <c r="H529" s="95" t="s">
        <v>1819</v>
      </c>
      <c r="I529" s="31" t="s">
        <v>1820</v>
      </c>
      <c r="J529" s="17">
        <v>7</v>
      </c>
      <c r="K529" s="17"/>
      <c r="L529" s="106">
        <v>7</v>
      </c>
      <c r="M529" s="106">
        <v>7</v>
      </c>
      <c r="N529" s="33">
        <v>0</v>
      </c>
      <c r="O529" s="33">
        <v>3</v>
      </c>
      <c r="P529" s="33">
        <v>4</v>
      </c>
      <c r="Q529" s="22">
        <f t="shared" si="19"/>
        <v>0</v>
      </c>
      <c r="R529" s="27">
        <v>41827</v>
      </c>
      <c r="S529" s="71" t="s">
        <v>1821</v>
      </c>
    </row>
    <row r="530" spans="1:19">
      <c r="A530" s="304"/>
      <c r="B530" s="194" t="s">
        <v>252</v>
      </c>
      <c r="C530" s="283" t="s">
        <v>36</v>
      </c>
      <c r="D530" s="22" t="s">
        <v>37</v>
      </c>
      <c r="E530" s="108" t="s">
        <v>2222</v>
      </c>
      <c r="F530" s="310" t="s">
        <v>2223</v>
      </c>
      <c r="G530" s="310"/>
      <c r="H530" s="95" t="s">
        <v>1793</v>
      </c>
      <c r="I530" s="95" t="s">
        <v>2224</v>
      </c>
      <c r="J530" s="22">
        <v>132</v>
      </c>
      <c r="K530" s="17"/>
      <c r="L530" s="32">
        <v>132</v>
      </c>
      <c r="M530" s="32">
        <v>132</v>
      </c>
      <c r="N530" s="34">
        <v>0</v>
      </c>
      <c r="O530" s="34">
        <v>36</v>
      </c>
      <c r="P530" s="330">
        <v>96</v>
      </c>
      <c r="Q530" s="331">
        <f t="shared" si="19"/>
        <v>0</v>
      </c>
      <c r="R530" s="27">
        <v>41733</v>
      </c>
      <c r="S530" s="71" t="s">
        <v>2225</v>
      </c>
    </row>
    <row r="531" spans="1:19">
      <c r="A531" s="304"/>
      <c r="B531" s="194" t="s">
        <v>252</v>
      </c>
      <c r="C531" s="283" t="s">
        <v>36</v>
      </c>
      <c r="D531" s="22" t="s">
        <v>37</v>
      </c>
      <c r="E531" s="108" t="s">
        <v>2222</v>
      </c>
      <c r="F531" s="310" t="s">
        <v>2226</v>
      </c>
      <c r="G531" s="310" t="s">
        <v>2227</v>
      </c>
      <c r="H531" s="95" t="s">
        <v>1793</v>
      </c>
      <c r="I531" s="95" t="s">
        <v>2224</v>
      </c>
      <c r="J531" s="22"/>
      <c r="K531" s="17">
        <v>88</v>
      </c>
      <c r="L531" s="32">
        <v>88</v>
      </c>
      <c r="M531" s="32">
        <v>88</v>
      </c>
      <c r="N531" s="34">
        <v>0</v>
      </c>
      <c r="O531" s="34">
        <v>22</v>
      </c>
      <c r="P531" s="330">
        <v>66</v>
      </c>
      <c r="Q531" s="331">
        <f t="shared" si="19"/>
        <v>0</v>
      </c>
      <c r="R531" s="27">
        <v>41733</v>
      </c>
      <c r="S531" s="71" t="s">
        <v>2225</v>
      </c>
    </row>
    <row r="532" spans="1:19">
      <c r="A532" s="304" t="s">
        <v>2228</v>
      </c>
      <c r="B532" s="194" t="s">
        <v>96</v>
      </c>
      <c r="C532" s="283">
        <v>1</v>
      </c>
      <c r="D532" s="22" t="s">
        <v>47</v>
      </c>
      <c r="E532" s="108" t="s">
        <v>2229</v>
      </c>
      <c r="F532" s="310" t="s">
        <v>2230</v>
      </c>
      <c r="G532" s="310"/>
      <c r="H532" s="95" t="s">
        <v>2231</v>
      </c>
      <c r="I532" s="95" t="s">
        <v>94</v>
      </c>
      <c r="J532" s="22">
        <f>65-26</f>
        <v>39</v>
      </c>
      <c r="K532" s="17">
        <f>65*0.4</f>
        <v>26</v>
      </c>
      <c r="L532" s="32">
        <v>65</v>
      </c>
      <c r="M532" s="32">
        <v>65</v>
      </c>
      <c r="N532" s="34">
        <v>65</v>
      </c>
      <c r="O532" s="34"/>
      <c r="P532" s="34"/>
      <c r="Q532" s="22">
        <f t="shared" si="19"/>
        <v>0</v>
      </c>
      <c r="R532" s="27"/>
      <c r="S532" s="71"/>
    </row>
    <row r="533" spans="1:19">
      <c r="A533" s="304"/>
      <c r="B533" s="194" t="s">
        <v>368</v>
      </c>
      <c r="C533" s="283" t="s">
        <v>36</v>
      </c>
      <c r="D533" s="147" t="s">
        <v>37</v>
      </c>
      <c r="E533" s="142" t="s">
        <v>2232</v>
      </c>
      <c r="F533" s="143" t="s">
        <v>2233</v>
      </c>
      <c r="G533" s="94"/>
      <c r="H533" s="95" t="s">
        <v>2234</v>
      </c>
      <c r="I533" s="233" t="s">
        <v>1430</v>
      </c>
      <c r="J533" s="22">
        <v>30</v>
      </c>
      <c r="K533" s="17"/>
      <c r="L533" s="106">
        <v>30</v>
      </c>
      <c r="M533" s="106">
        <v>30</v>
      </c>
      <c r="N533" s="33">
        <v>0</v>
      </c>
      <c r="O533" s="33">
        <v>30</v>
      </c>
      <c r="P533" s="33"/>
      <c r="Q533" s="22">
        <f t="shared" si="19"/>
        <v>0</v>
      </c>
      <c r="R533" s="74" t="s">
        <v>2235</v>
      </c>
      <c r="S533" s="71"/>
    </row>
    <row r="534" spans="1:19">
      <c r="A534" s="304"/>
      <c r="B534" s="194" t="s">
        <v>368</v>
      </c>
      <c r="C534" s="283" t="s">
        <v>36</v>
      </c>
      <c r="D534" s="22" t="s">
        <v>37</v>
      </c>
      <c r="E534" s="142" t="s">
        <v>2236</v>
      </c>
      <c r="F534" s="143" t="s">
        <v>2237</v>
      </c>
      <c r="G534" s="94" t="s">
        <v>2238</v>
      </c>
      <c r="H534" s="95" t="s">
        <v>2239</v>
      </c>
      <c r="I534" s="299" t="s">
        <v>2240</v>
      </c>
      <c r="J534" s="17">
        <v>1</v>
      </c>
      <c r="K534" s="17"/>
      <c r="L534" s="106">
        <v>1</v>
      </c>
      <c r="M534" s="106">
        <v>1</v>
      </c>
      <c r="N534" s="33">
        <v>1</v>
      </c>
      <c r="O534" s="33"/>
      <c r="P534" s="33"/>
      <c r="Q534" s="22">
        <f t="shared" si="19"/>
        <v>0</v>
      </c>
      <c r="R534" s="74" t="s">
        <v>2241</v>
      </c>
      <c r="S534" s="71"/>
    </row>
    <row r="535" spans="1:19">
      <c r="A535" s="304"/>
      <c r="B535" s="194" t="s">
        <v>368</v>
      </c>
      <c r="C535" s="283" t="s">
        <v>36</v>
      </c>
      <c r="D535" s="22" t="s">
        <v>352</v>
      </c>
      <c r="E535" s="142" t="s">
        <v>2242</v>
      </c>
      <c r="F535" s="143" t="s">
        <v>2243</v>
      </c>
      <c r="G535" s="94"/>
      <c r="H535" s="95" t="s">
        <v>2244</v>
      </c>
      <c r="I535" s="95" t="s">
        <v>2245</v>
      </c>
      <c r="J535" s="17">
        <v>1</v>
      </c>
      <c r="K535" s="17"/>
      <c r="L535" s="106">
        <v>1</v>
      </c>
      <c r="M535" s="106">
        <v>1</v>
      </c>
      <c r="N535" s="34">
        <v>0</v>
      </c>
      <c r="O535" s="33">
        <v>1</v>
      </c>
      <c r="P535" s="34">
        <v>0</v>
      </c>
      <c r="Q535" s="22">
        <f t="shared" si="19"/>
        <v>0</v>
      </c>
      <c r="R535" s="27">
        <v>41372</v>
      </c>
      <c r="S535" s="71"/>
    </row>
    <row r="536" spans="1:19">
      <c r="A536" s="261"/>
      <c r="B536" s="194" t="s">
        <v>368</v>
      </c>
      <c r="C536" s="283" t="s">
        <v>36</v>
      </c>
      <c r="D536" s="22" t="s">
        <v>37</v>
      </c>
      <c r="E536" s="142" t="s">
        <v>1822</v>
      </c>
      <c r="F536" s="143" t="s">
        <v>1823</v>
      </c>
      <c r="G536" s="94" t="s">
        <v>1824</v>
      </c>
      <c r="H536" s="95" t="s">
        <v>1825</v>
      </c>
      <c r="I536" s="299" t="s">
        <v>1826</v>
      </c>
      <c r="J536" s="17">
        <v>1</v>
      </c>
      <c r="K536" s="17"/>
      <c r="L536" s="106">
        <v>2</v>
      </c>
      <c r="M536" s="106">
        <v>1</v>
      </c>
      <c r="N536" s="33">
        <v>0</v>
      </c>
      <c r="O536" s="33">
        <v>1</v>
      </c>
      <c r="P536" s="34">
        <v>0</v>
      </c>
      <c r="Q536" s="22">
        <f t="shared" si="19"/>
        <v>0</v>
      </c>
      <c r="R536" s="27">
        <v>42570</v>
      </c>
      <c r="S536" s="71"/>
    </row>
    <row r="537" spans="1:19">
      <c r="A537" s="304"/>
      <c r="B537" s="194" t="s">
        <v>42</v>
      </c>
      <c r="C537" s="283" t="s">
        <v>36</v>
      </c>
      <c r="D537" s="22" t="s">
        <v>37</v>
      </c>
      <c r="E537" s="142" t="s">
        <v>2246</v>
      </c>
      <c r="F537" s="143" t="s">
        <v>2247</v>
      </c>
      <c r="G537" s="94"/>
      <c r="H537" s="95" t="s">
        <v>2248</v>
      </c>
      <c r="I537" s="95" t="s">
        <v>2249</v>
      </c>
      <c r="J537" s="17">
        <v>5</v>
      </c>
      <c r="K537" s="17"/>
      <c r="L537" s="106">
        <v>6</v>
      </c>
      <c r="M537" s="106">
        <v>5</v>
      </c>
      <c r="N537" s="33">
        <v>0</v>
      </c>
      <c r="O537" s="33">
        <v>5</v>
      </c>
      <c r="P537" s="34"/>
      <c r="Q537" s="22">
        <f t="shared" si="19"/>
        <v>0</v>
      </c>
      <c r="R537" s="27">
        <v>41943</v>
      </c>
      <c r="S537" s="71" t="s">
        <v>2250</v>
      </c>
    </row>
    <row r="538" spans="1:19">
      <c r="A538" s="261"/>
      <c r="B538" s="194" t="s">
        <v>42</v>
      </c>
      <c r="C538" s="283" t="s">
        <v>36</v>
      </c>
      <c r="D538" s="22" t="s">
        <v>37</v>
      </c>
      <c r="E538" s="349" t="s">
        <v>1827</v>
      </c>
      <c r="F538" s="354" t="s">
        <v>1828</v>
      </c>
      <c r="G538" s="322"/>
      <c r="H538" s="300" t="s">
        <v>1829</v>
      </c>
      <c r="I538" s="95" t="s">
        <v>1830</v>
      </c>
      <c r="J538" s="17">
        <v>1</v>
      </c>
      <c r="K538" s="17"/>
      <c r="L538" s="106">
        <v>1</v>
      </c>
      <c r="M538" s="106">
        <v>1</v>
      </c>
      <c r="N538" s="33">
        <v>0</v>
      </c>
      <c r="O538" s="33">
        <v>0</v>
      </c>
      <c r="P538" s="34">
        <v>1</v>
      </c>
      <c r="Q538" s="22">
        <f t="shared" si="19"/>
        <v>0</v>
      </c>
      <c r="R538" s="27">
        <v>42013</v>
      </c>
      <c r="S538" s="28">
        <v>42166</v>
      </c>
    </row>
    <row r="539" spans="1:19">
      <c r="A539" s="304"/>
      <c r="B539" s="194" t="s">
        <v>42</v>
      </c>
      <c r="C539" s="283" t="s">
        <v>36</v>
      </c>
      <c r="D539" s="147" t="s">
        <v>352</v>
      </c>
      <c r="E539" s="351" t="s">
        <v>2251</v>
      </c>
      <c r="F539" s="481" t="s">
        <v>2252</v>
      </c>
      <c r="G539" s="94" t="s">
        <v>2253</v>
      </c>
      <c r="H539" s="94" t="s">
        <v>2254</v>
      </c>
      <c r="I539" s="31" t="s">
        <v>94</v>
      </c>
      <c r="J539" s="17">
        <v>1</v>
      </c>
      <c r="K539" s="17"/>
      <c r="L539" s="106">
        <v>1</v>
      </c>
      <c r="M539" s="106">
        <v>1</v>
      </c>
      <c r="N539" s="33">
        <v>1</v>
      </c>
      <c r="O539" s="33"/>
      <c r="P539" s="34">
        <v>0</v>
      </c>
      <c r="Q539" s="22">
        <f t="shared" si="19"/>
        <v>0</v>
      </c>
      <c r="R539" s="74"/>
      <c r="S539" s="71"/>
    </row>
    <row r="540" spans="1:19">
      <c r="A540" s="325"/>
      <c r="B540" s="264" t="s">
        <v>42</v>
      </c>
      <c r="C540" s="293" t="s">
        <v>36</v>
      </c>
      <c r="D540" s="343" t="s">
        <v>37</v>
      </c>
      <c r="E540" s="352" t="s">
        <v>2255</v>
      </c>
      <c r="F540" s="94" t="s">
        <v>2256</v>
      </c>
      <c r="G540" s="94"/>
      <c r="H540" s="94" t="s">
        <v>2257</v>
      </c>
      <c r="I540" s="345" t="s">
        <v>94</v>
      </c>
      <c r="J540" s="296">
        <v>1</v>
      </c>
      <c r="K540" s="67"/>
      <c r="L540" s="141">
        <v>1</v>
      </c>
      <c r="M540" s="141">
        <v>1</v>
      </c>
      <c r="N540" s="297">
        <v>1</v>
      </c>
      <c r="O540" s="297"/>
      <c r="P540" s="124"/>
      <c r="Q540" s="100">
        <f t="shared" si="19"/>
        <v>0</v>
      </c>
      <c r="R540" s="125"/>
      <c r="S540" s="107"/>
    </row>
    <row r="541" spans="1:19">
      <c r="A541" s="261"/>
      <c r="B541" s="194" t="s">
        <v>1831</v>
      </c>
      <c r="C541" s="23" t="s">
        <v>36</v>
      </c>
      <c r="D541" s="343" t="s">
        <v>37</v>
      </c>
      <c r="E541" s="482" t="s">
        <v>1832</v>
      </c>
      <c r="F541" s="483" t="s">
        <v>1833</v>
      </c>
      <c r="G541" s="468"/>
      <c r="H541" s="468" t="s">
        <v>1834</v>
      </c>
      <c r="I541" s="94" t="s">
        <v>1835</v>
      </c>
      <c r="J541" s="95">
        <v>1</v>
      </c>
      <c r="K541" s="17"/>
      <c r="L541" s="106">
        <v>1</v>
      </c>
      <c r="M541" s="106">
        <v>1</v>
      </c>
      <c r="N541" s="33">
        <v>0</v>
      </c>
      <c r="O541" s="33">
        <v>0</v>
      </c>
      <c r="P541" s="34">
        <v>1</v>
      </c>
      <c r="Q541" s="22">
        <f t="shared" si="19"/>
        <v>0</v>
      </c>
      <c r="R541" s="27">
        <v>41890</v>
      </c>
      <c r="S541" s="28">
        <v>42422</v>
      </c>
    </row>
    <row r="542" spans="1:19">
      <c r="A542" s="304"/>
      <c r="B542" s="194" t="s">
        <v>2258</v>
      </c>
      <c r="C542" s="283" t="s">
        <v>36</v>
      </c>
      <c r="D542" s="22" t="s">
        <v>37</v>
      </c>
      <c r="E542" s="142" t="s">
        <v>2259</v>
      </c>
      <c r="F542" s="94" t="s">
        <v>2260</v>
      </c>
      <c r="G542" s="94" t="s">
        <v>2261</v>
      </c>
      <c r="H542" s="94" t="s">
        <v>1793</v>
      </c>
      <c r="I542" s="346" t="s">
        <v>2262</v>
      </c>
      <c r="J542" s="95">
        <v>2</v>
      </c>
      <c r="K542" s="17"/>
      <c r="L542" s="106">
        <v>3</v>
      </c>
      <c r="M542" s="106">
        <v>2</v>
      </c>
      <c r="N542" s="33">
        <v>0</v>
      </c>
      <c r="O542" s="33">
        <v>0</v>
      </c>
      <c r="P542" s="34">
        <v>2</v>
      </c>
      <c r="Q542" s="22">
        <f t="shared" si="19"/>
        <v>0</v>
      </c>
      <c r="R542" s="27">
        <v>41974</v>
      </c>
      <c r="S542" s="28">
        <v>42333</v>
      </c>
    </row>
    <row r="543" spans="1:19">
      <c r="A543" s="304" t="s">
        <v>1942</v>
      </c>
      <c r="B543" s="194" t="s">
        <v>96</v>
      </c>
      <c r="C543" s="283">
        <v>1</v>
      </c>
      <c r="D543" s="22" t="s">
        <v>352</v>
      </c>
      <c r="E543" s="142" t="s">
        <v>2263</v>
      </c>
      <c r="F543" s="355" t="s">
        <v>2264</v>
      </c>
      <c r="G543" s="94" t="s">
        <v>2265</v>
      </c>
      <c r="H543" s="94" t="s">
        <v>2266</v>
      </c>
      <c r="I543" s="95" t="s">
        <v>2267</v>
      </c>
      <c r="J543" s="110">
        <v>471</v>
      </c>
      <c r="K543" s="17">
        <v>314</v>
      </c>
      <c r="L543" s="106">
        <v>785</v>
      </c>
      <c r="M543" s="106">
        <v>785</v>
      </c>
      <c r="N543" s="33">
        <v>0</v>
      </c>
      <c r="O543" s="33">
        <v>785</v>
      </c>
      <c r="P543" s="33">
        <v>0</v>
      </c>
      <c r="Q543" s="22">
        <f t="shared" si="19"/>
        <v>0</v>
      </c>
      <c r="R543" s="27">
        <v>42428</v>
      </c>
      <c r="S543" s="71" t="s">
        <v>2268</v>
      </c>
    </row>
    <row r="544" spans="1:19">
      <c r="A544" s="261"/>
      <c r="B544" s="194" t="s">
        <v>368</v>
      </c>
      <c r="C544" s="283" t="s">
        <v>36</v>
      </c>
      <c r="D544" s="22" t="s">
        <v>37</v>
      </c>
      <c r="E544" s="142" t="s">
        <v>1836</v>
      </c>
      <c r="F544" s="143" t="s">
        <v>1837</v>
      </c>
      <c r="G544" s="94"/>
      <c r="H544" s="94" t="s">
        <v>1838</v>
      </c>
      <c r="I544" s="31" t="s">
        <v>1839</v>
      </c>
      <c r="J544" s="110">
        <v>1</v>
      </c>
      <c r="K544" s="17"/>
      <c r="L544" s="106">
        <v>1</v>
      </c>
      <c r="M544" s="106">
        <v>1</v>
      </c>
      <c r="N544" s="33">
        <v>0</v>
      </c>
      <c r="O544" s="33">
        <v>0</v>
      </c>
      <c r="P544" s="33">
        <v>1</v>
      </c>
      <c r="Q544" s="22">
        <f t="shared" si="19"/>
        <v>0</v>
      </c>
      <c r="R544" s="27">
        <v>41990</v>
      </c>
      <c r="S544" s="28">
        <v>42195</v>
      </c>
    </row>
    <row r="545" spans="1:19">
      <c r="A545" s="40"/>
      <c r="B545" s="194" t="s">
        <v>368</v>
      </c>
      <c r="C545" s="283" t="s">
        <v>36</v>
      </c>
      <c r="D545" s="22" t="s">
        <v>47</v>
      </c>
      <c r="E545" s="484" t="s">
        <v>1189</v>
      </c>
      <c r="F545" s="143" t="s">
        <v>1190</v>
      </c>
      <c r="G545" s="94"/>
      <c r="H545" s="94" t="s">
        <v>1191</v>
      </c>
      <c r="I545" s="300" t="s">
        <v>1192</v>
      </c>
      <c r="J545" s="110">
        <v>1</v>
      </c>
      <c r="K545" s="17"/>
      <c r="L545" s="106">
        <v>1</v>
      </c>
      <c r="M545" s="106">
        <v>1</v>
      </c>
      <c r="N545" s="33">
        <v>0</v>
      </c>
      <c r="O545" s="33">
        <v>1</v>
      </c>
      <c r="P545" s="33"/>
      <c r="Q545" s="22">
        <f t="shared" si="19"/>
        <v>0</v>
      </c>
      <c r="R545" s="27">
        <v>41926</v>
      </c>
      <c r="S545" s="71"/>
    </row>
    <row r="546" spans="1:19">
      <c r="A546" s="304" t="s">
        <v>2269</v>
      </c>
      <c r="B546" s="194" t="s">
        <v>96</v>
      </c>
      <c r="C546" s="283">
        <v>1</v>
      </c>
      <c r="D546" s="22" t="s">
        <v>47</v>
      </c>
      <c r="E546" s="353" t="s">
        <v>2270</v>
      </c>
      <c r="F546" s="143" t="s">
        <v>2271</v>
      </c>
      <c r="G546" s="94"/>
      <c r="H546" s="94" t="s">
        <v>2272</v>
      </c>
      <c r="I546" s="152" t="s">
        <v>2273</v>
      </c>
      <c r="J546" s="110">
        <v>90</v>
      </c>
      <c r="K546" s="17">
        <v>60</v>
      </c>
      <c r="L546" s="106">
        <v>150</v>
      </c>
      <c r="M546" s="106">
        <v>150</v>
      </c>
      <c r="N546" s="33">
        <v>0</v>
      </c>
      <c r="O546" s="33">
        <v>149</v>
      </c>
      <c r="P546" s="33">
        <v>1</v>
      </c>
      <c r="Q546" s="22">
        <f t="shared" si="19"/>
        <v>0</v>
      </c>
      <c r="R546" s="27">
        <v>42479</v>
      </c>
      <c r="S546" s="71"/>
    </row>
    <row r="547" spans="1:19">
      <c r="A547" s="304" t="s">
        <v>2274</v>
      </c>
      <c r="B547" s="194" t="s">
        <v>96</v>
      </c>
      <c r="C547" s="283">
        <v>1</v>
      </c>
      <c r="D547" s="22" t="s">
        <v>47</v>
      </c>
      <c r="E547" s="485" t="s">
        <v>2275</v>
      </c>
      <c r="F547" s="356" t="s">
        <v>2276</v>
      </c>
      <c r="G547" s="94"/>
      <c r="H547" s="94" t="s">
        <v>2277</v>
      </c>
      <c r="I547" s="94" t="s">
        <v>2278</v>
      </c>
      <c r="J547" s="110">
        <f>70*0.6</f>
        <v>42.000000000000007</v>
      </c>
      <c r="K547" s="17">
        <f>70*0.4</f>
        <v>28</v>
      </c>
      <c r="L547" s="106">
        <v>70</v>
      </c>
      <c r="M547" s="106">
        <v>69</v>
      </c>
      <c r="N547" s="33">
        <v>0</v>
      </c>
      <c r="O547" s="33">
        <v>22</v>
      </c>
      <c r="P547" s="33">
        <v>47</v>
      </c>
      <c r="Q547" s="22">
        <f t="shared" si="19"/>
        <v>0</v>
      </c>
      <c r="R547" s="27">
        <v>41676</v>
      </c>
      <c r="S547" s="71" t="s">
        <v>2279</v>
      </c>
    </row>
    <row r="548" spans="1:19">
      <c r="A548" s="304"/>
      <c r="B548" s="194" t="s">
        <v>368</v>
      </c>
      <c r="C548" s="159"/>
      <c r="D548" s="52"/>
      <c r="E548" s="478" t="s">
        <v>2280</v>
      </c>
      <c r="F548" s="357" t="s">
        <v>2281</v>
      </c>
      <c r="G548" s="138"/>
      <c r="H548" s="138" t="s">
        <v>2282</v>
      </c>
      <c r="I548" s="138" t="s">
        <v>2283</v>
      </c>
      <c r="J548" s="62"/>
      <c r="K548" s="52"/>
      <c r="L548" s="145"/>
      <c r="M548" s="145"/>
      <c r="N548" s="52"/>
      <c r="O548" s="52"/>
      <c r="P548" s="52"/>
      <c r="Q548" s="52">
        <f t="shared" si="19"/>
        <v>0</v>
      </c>
      <c r="R548" s="52"/>
      <c r="S548" s="52"/>
    </row>
    <row r="549" spans="1:19">
      <c r="A549" s="304"/>
      <c r="B549" s="194" t="s">
        <v>368</v>
      </c>
      <c r="C549" s="283" t="s">
        <v>36</v>
      </c>
      <c r="D549" s="22" t="s">
        <v>37</v>
      </c>
      <c r="E549" s="349" t="s">
        <v>2284</v>
      </c>
      <c r="F549" s="350" t="s">
        <v>2285</v>
      </c>
      <c r="G549" s="322" t="s">
        <v>2286</v>
      </c>
      <c r="H549" s="322" t="s">
        <v>2287</v>
      </c>
      <c r="I549" s="296" t="s">
        <v>94</v>
      </c>
      <c r="J549" s="95">
        <v>5</v>
      </c>
      <c r="K549" s="17"/>
      <c r="L549" s="106">
        <v>5</v>
      </c>
      <c r="M549" s="106">
        <v>5</v>
      </c>
      <c r="N549" s="33">
        <v>5</v>
      </c>
      <c r="O549" s="33"/>
      <c r="P549" s="33"/>
      <c r="Q549" s="22">
        <f t="shared" si="19"/>
        <v>0</v>
      </c>
      <c r="R549" s="74"/>
      <c r="S549" s="71"/>
    </row>
    <row r="550" spans="1:19">
      <c r="A550" s="303" t="s">
        <v>2288</v>
      </c>
      <c r="B550" s="194" t="s">
        <v>96</v>
      </c>
      <c r="C550" s="283">
        <v>1</v>
      </c>
      <c r="D550" s="147" t="s">
        <v>37</v>
      </c>
      <c r="E550" s="351" t="s">
        <v>2289</v>
      </c>
      <c r="F550" s="143" t="s">
        <v>2290</v>
      </c>
      <c r="G550" s="94" t="s">
        <v>2291</v>
      </c>
      <c r="H550" s="94" t="s">
        <v>2292</v>
      </c>
      <c r="I550" s="296" t="s">
        <v>94</v>
      </c>
      <c r="J550" s="110"/>
      <c r="K550" s="17">
        <f>37+2</f>
        <v>39</v>
      </c>
      <c r="L550" s="106">
        <v>39</v>
      </c>
      <c r="M550" s="106">
        <v>39</v>
      </c>
      <c r="N550" s="33">
        <v>39</v>
      </c>
      <c r="O550" s="33"/>
      <c r="P550" s="33"/>
      <c r="Q550" s="22">
        <f t="shared" si="19"/>
        <v>0</v>
      </c>
      <c r="R550" s="74"/>
      <c r="S550" s="71"/>
    </row>
    <row r="551" spans="1:19">
      <c r="A551" s="304"/>
      <c r="B551" s="194" t="s">
        <v>368</v>
      </c>
      <c r="C551" s="283" t="s">
        <v>36</v>
      </c>
      <c r="D551" s="147" t="s">
        <v>47</v>
      </c>
      <c r="E551" s="351" t="s">
        <v>2293</v>
      </c>
      <c r="F551" s="143" t="s">
        <v>2294</v>
      </c>
      <c r="G551" s="94"/>
      <c r="H551" s="94" t="s">
        <v>2295</v>
      </c>
      <c r="I551" s="296" t="s">
        <v>2296</v>
      </c>
      <c r="J551" s="95">
        <v>1</v>
      </c>
      <c r="K551" s="17"/>
      <c r="L551" s="106">
        <v>1</v>
      </c>
      <c r="M551" s="106">
        <v>1</v>
      </c>
      <c r="N551" s="33">
        <v>0</v>
      </c>
      <c r="O551" s="33">
        <v>1</v>
      </c>
      <c r="P551" s="33"/>
      <c r="Q551" s="22">
        <f t="shared" si="19"/>
        <v>0</v>
      </c>
      <c r="R551" s="27">
        <v>42167</v>
      </c>
      <c r="S551" s="71"/>
    </row>
    <row r="552" spans="1:19">
      <c r="A552" s="304"/>
      <c r="B552" s="194" t="s">
        <v>42</v>
      </c>
      <c r="C552" s="283" t="s">
        <v>36</v>
      </c>
      <c r="D552" s="147" t="s">
        <v>37</v>
      </c>
      <c r="E552" s="351" t="s">
        <v>2297</v>
      </c>
      <c r="F552" s="143" t="s">
        <v>2298</v>
      </c>
      <c r="G552" s="94"/>
      <c r="H552" s="94" t="s">
        <v>2299</v>
      </c>
      <c r="I552" s="296" t="s">
        <v>94</v>
      </c>
      <c r="J552" s="95">
        <v>1</v>
      </c>
      <c r="K552" s="17"/>
      <c r="L552" s="106">
        <v>1</v>
      </c>
      <c r="M552" s="106">
        <v>1</v>
      </c>
      <c r="N552" s="33">
        <v>1</v>
      </c>
      <c r="O552" s="33"/>
      <c r="P552" s="33"/>
      <c r="Q552" s="22">
        <f t="shared" si="19"/>
        <v>0</v>
      </c>
      <c r="R552" s="74"/>
      <c r="S552" s="71"/>
    </row>
    <row r="553" spans="1:19">
      <c r="A553" s="304"/>
      <c r="B553" s="194" t="s">
        <v>1494</v>
      </c>
      <c r="C553" s="283" t="s">
        <v>36</v>
      </c>
      <c r="D553" s="147" t="s">
        <v>37</v>
      </c>
      <c r="E553" s="351" t="s">
        <v>2300</v>
      </c>
      <c r="F553" s="143" t="s">
        <v>2301</v>
      </c>
      <c r="G553" s="94"/>
      <c r="H553" s="94" t="s">
        <v>2302</v>
      </c>
      <c r="I553" s="346" t="s">
        <v>2303</v>
      </c>
      <c r="J553" s="95">
        <v>1</v>
      </c>
      <c r="K553" s="17"/>
      <c r="L553" s="106">
        <v>1</v>
      </c>
      <c r="M553" s="106">
        <v>1</v>
      </c>
      <c r="N553" s="33">
        <v>0</v>
      </c>
      <c r="O553" s="33">
        <v>0</v>
      </c>
      <c r="P553" s="33">
        <v>1</v>
      </c>
      <c r="Q553" s="22">
        <f t="shared" si="19"/>
        <v>0</v>
      </c>
      <c r="R553" s="27">
        <v>42283</v>
      </c>
      <c r="S553" s="28">
        <v>42486</v>
      </c>
    </row>
    <row r="554" spans="1:19">
      <c r="A554" s="245"/>
      <c r="B554" s="194" t="s">
        <v>42</v>
      </c>
      <c r="C554" s="283" t="s">
        <v>36</v>
      </c>
      <c r="D554" s="147" t="s">
        <v>37</v>
      </c>
      <c r="E554" s="351" t="s">
        <v>1589</v>
      </c>
      <c r="F554" s="94" t="s">
        <v>1590</v>
      </c>
      <c r="G554" s="94"/>
      <c r="H554" s="94" t="s">
        <v>1591</v>
      </c>
      <c r="I554" s="346" t="s">
        <v>1592</v>
      </c>
      <c r="J554" s="110">
        <v>57</v>
      </c>
      <c r="K554" s="17"/>
      <c r="L554" s="106">
        <v>57</v>
      </c>
      <c r="M554" s="106">
        <v>57</v>
      </c>
      <c r="N554" s="33">
        <v>0</v>
      </c>
      <c r="O554" s="33">
        <v>57</v>
      </c>
      <c r="P554" s="33">
        <v>0</v>
      </c>
      <c r="Q554" s="22">
        <f t="shared" si="19"/>
        <v>0</v>
      </c>
      <c r="R554" s="27">
        <v>42207</v>
      </c>
      <c r="S554" s="71"/>
    </row>
    <row r="555" spans="1:19">
      <c r="A555" s="261"/>
      <c r="B555" s="194" t="s">
        <v>42</v>
      </c>
      <c r="C555" s="283" t="s">
        <v>36</v>
      </c>
      <c r="D555" s="147" t="s">
        <v>47</v>
      </c>
      <c r="E555" s="351" t="s">
        <v>1840</v>
      </c>
      <c r="F555" s="94" t="s">
        <v>1841</v>
      </c>
      <c r="G555" s="94" t="s">
        <v>1842</v>
      </c>
      <c r="H555" s="94" t="s">
        <v>1843</v>
      </c>
      <c r="I555" s="296" t="s">
        <v>1844</v>
      </c>
      <c r="J555" s="95">
        <v>13</v>
      </c>
      <c r="K555" s="17"/>
      <c r="L555" s="106">
        <v>13</v>
      </c>
      <c r="M555" s="106">
        <v>13</v>
      </c>
      <c r="N555" s="33">
        <v>0</v>
      </c>
      <c r="O555" s="33">
        <v>0</v>
      </c>
      <c r="P555" s="33">
        <v>13</v>
      </c>
      <c r="Q555" s="22">
        <f t="shared" si="19"/>
        <v>0</v>
      </c>
      <c r="R555" s="27">
        <v>42273</v>
      </c>
      <c r="S555" s="28">
        <v>42501</v>
      </c>
    </row>
    <row r="556" spans="1:19">
      <c r="A556" s="261"/>
      <c r="B556" s="194" t="s">
        <v>42</v>
      </c>
      <c r="C556" s="283" t="s">
        <v>36</v>
      </c>
      <c r="D556" s="147" t="s">
        <v>37</v>
      </c>
      <c r="E556" s="486" t="s">
        <v>1845</v>
      </c>
      <c r="F556" s="310" t="s">
        <v>1846</v>
      </c>
      <c r="G556" s="310" t="s">
        <v>1847</v>
      </c>
      <c r="H556" s="487" t="s">
        <v>1848</v>
      </c>
      <c r="I556" s="346" t="s">
        <v>1849</v>
      </c>
      <c r="J556" s="95">
        <v>1</v>
      </c>
      <c r="K556" s="112"/>
      <c r="L556" s="32">
        <v>1</v>
      </c>
      <c r="M556" s="32">
        <v>1</v>
      </c>
      <c r="N556" s="34">
        <v>1</v>
      </c>
      <c r="O556" s="34">
        <v>0</v>
      </c>
      <c r="P556" s="34">
        <v>0</v>
      </c>
      <c r="Q556" s="22">
        <f t="shared" si="19"/>
        <v>0</v>
      </c>
      <c r="R556" s="74" t="s">
        <v>1850</v>
      </c>
      <c r="S556" s="71"/>
    </row>
    <row r="557" spans="1:19">
      <c r="A557" s="304"/>
      <c r="B557" s="194" t="s">
        <v>368</v>
      </c>
      <c r="C557" s="283" t="s">
        <v>36</v>
      </c>
      <c r="D557" s="147" t="s">
        <v>37</v>
      </c>
      <c r="E557" s="351" t="s">
        <v>2304</v>
      </c>
      <c r="F557" s="143" t="s">
        <v>2305</v>
      </c>
      <c r="G557" s="94" t="s">
        <v>2306</v>
      </c>
      <c r="H557" s="94" t="s">
        <v>2307</v>
      </c>
      <c r="I557" s="346" t="s">
        <v>2308</v>
      </c>
      <c r="J557" s="95">
        <v>2</v>
      </c>
      <c r="K557" s="17"/>
      <c r="L557" s="106">
        <v>2</v>
      </c>
      <c r="M557" s="106">
        <v>2</v>
      </c>
      <c r="N557" s="33">
        <v>2</v>
      </c>
      <c r="O557" s="33"/>
      <c r="P557" s="33"/>
      <c r="Q557" s="22">
        <f t="shared" si="19"/>
        <v>0</v>
      </c>
      <c r="R557" s="74" t="s">
        <v>2309</v>
      </c>
      <c r="S557" s="71"/>
    </row>
    <row r="558" spans="1:19">
      <c r="A558" s="304"/>
      <c r="B558" s="194" t="s">
        <v>368</v>
      </c>
      <c r="C558" s="283" t="s">
        <v>36</v>
      </c>
      <c r="D558" s="147" t="s">
        <v>37</v>
      </c>
      <c r="E558" s="351" t="s">
        <v>2310</v>
      </c>
      <c r="F558" s="355" t="s">
        <v>2311</v>
      </c>
      <c r="G558" s="94"/>
      <c r="H558" s="94" t="s">
        <v>2312</v>
      </c>
      <c r="I558" s="296" t="s">
        <v>2313</v>
      </c>
      <c r="J558" s="110"/>
      <c r="K558" s="17">
        <v>77</v>
      </c>
      <c r="L558" s="106">
        <v>81</v>
      </c>
      <c r="M558" s="106">
        <v>77</v>
      </c>
      <c r="N558" s="33">
        <v>0</v>
      </c>
      <c r="O558" s="33">
        <v>77</v>
      </c>
      <c r="P558" s="33">
        <v>0</v>
      </c>
      <c r="Q558" s="22">
        <f t="shared" si="19"/>
        <v>0</v>
      </c>
      <c r="R558" s="27">
        <v>41731</v>
      </c>
      <c r="S558" s="71"/>
    </row>
    <row r="559" spans="1:19">
      <c r="A559" s="304"/>
      <c r="B559" s="194" t="s">
        <v>42</v>
      </c>
      <c r="C559" s="283" t="s">
        <v>36</v>
      </c>
      <c r="D559" s="22" t="s">
        <v>37</v>
      </c>
      <c r="E559" s="353" t="s">
        <v>2314</v>
      </c>
      <c r="F559" s="350" t="s">
        <v>2315</v>
      </c>
      <c r="G559" s="322"/>
      <c r="H559" s="322" t="s">
        <v>2316</v>
      </c>
      <c r="I559" s="296" t="s">
        <v>94</v>
      </c>
      <c r="J559" s="95">
        <v>1</v>
      </c>
      <c r="K559" s="17"/>
      <c r="L559" s="106">
        <v>1</v>
      </c>
      <c r="M559" s="106">
        <v>1</v>
      </c>
      <c r="N559" s="33">
        <v>1</v>
      </c>
      <c r="O559" s="33"/>
      <c r="P559" s="33"/>
      <c r="Q559" s="22">
        <f t="shared" si="19"/>
        <v>0</v>
      </c>
      <c r="R559" s="74"/>
      <c r="S559" s="71"/>
    </row>
    <row r="560" spans="1:19">
      <c r="A560" s="304"/>
      <c r="B560" s="194" t="s">
        <v>42</v>
      </c>
      <c r="C560" s="283" t="s">
        <v>36</v>
      </c>
      <c r="D560" s="147" t="s">
        <v>47</v>
      </c>
      <c r="E560" s="351" t="s">
        <v>2317</v>
      </c>
      <c r="F560" s="143" t="s">
        <v>2318</v>
      </c>
      <c r="G560" s="94"/>
      <c r="H560" s="94" t="s">
        <v>2319</v>
      </c>
      <c r="I560" s="346" t="s">
        <v>2320</v>
      </c>
      <c r="J560" s="17">
        <v>2</v>
      </c>
      <c r="K560" s="17"/>
      <c r="L560" s="106">
        <v>2</v>
      </c>
      <c r="M560" s="106">
        <v>2</v>
      </c>
      <c r="N560" s="33">
        <v>0</v>
      </c>
      <c r="O560" s="33">
        <v>0</v>
      </c>
      <c r="P560" s="33">
        <v>2</v>
      </c>
      <c r="Q560" s="22">
        <f t="shared" si="19"/>
        <v>0</v>
      </c>
      <c r="R560" s="27">
        <v>42381</v>
      </c>
      <c r="S560" s="28">
        <v>42635</v>
      </c>
    </row>
    <row r="561" spans="1:19">
      <c r="A561" s="304"/>
      <c r="B561" s="194" t="s">
        <v>368</v>
      </c>
      <c r="C561" s="283" t="s">
        <v>36</v>
      </c>
      <c r="D561" s="147" t="s">
        <v>37</v>
      </c>
      <c r="E561" s="351" t="s">
        <v>2321</v>
      </c>
      <c r="F561" s="143" t="s">
        <v>2322</v>
      </c>
      <c r="G561" s="94"/>
      <c r="H561" s="94" t="s">
        <v>2312</v>
      </c>
      <c r="I561" s="296" t="s">
        <v>94</v>
      </c>
      <c r="J561" s="95">
        <v>8</v>
      </c>
      <c r="K561" s="17"/>
      <c r="L561" s="106">
        <v>8</v>
      </c>
      <c r="M561" s="106">
        <v>8</v>
      </c>
      <c r="N561" s="33">
        <v>8</v>
      </c>
      <c r="O561" s="33"/>
      <c r="P561" s="33"/>
      <c r="Q561" s="22">
        <f t="shared" si="19"/>
        <v>0</v>
      </c>
      <c r="R561" s="74"/>
      <c r="S561" s="71"/>
    </row>
    <row r="562" spans="1:19">
      <c r="A562" s="304" t="s">
        <v>2323</v>
      </c>
      <c r="B562" s="194" t="s">
        <v>96</v>
      </c>
      <c r="C562" s="283">
        <v>1</v>
      </c>
      <c r="D562" s="147" t="s">
        <v>37</v>
      </c>
      <c r="E562" s="351" t="s">
        <v>2324</v>
      </c>
      <c r="F562" s="143" t="s">
        <v>2325</v>
      </c>
      <c r="G562" s="94"/>
      <c r="H562" s="94" t="s">
        <v>2326</v>
      </c>
      <c r="I562" s="296" t="s">
        <v>94</v>
      </c>
      <c r="J562" s="95">
        <f>425*0.6</f>
        <v>255.00000000000003</v>
      </c>
      <c r="K562" s="17">
        <f>425*0.4</f>
        <v>170</v>
      </c>
      <c r="L562" s="106">
        <v>425</v>
      </c>
      <c r="M562" s="106">
        <v>425</v>
      </c>
      <c r="N562" s="33">
        <v>425</v>
      </c>
      <c r="O562" s="33"/>
      <c r="P562" s="33"/>
      <c r="Q562" s="22">
        <f t="shared" si="19"/>
        <v>0</v>
      </c>
      <c r="R562" s="74"/>
      <c r="S562" s="71"/>
    </row>
    <row r="563" spans="1:19">
      <c r="A563" s="261"/>
      <c r="B563" s="194" t="s">
        <v>368</v>
      </c>
      <c r="C563" s="283" t="s">
        <v>36</v>
      </c>
      <c r="D563" s="147" t="s">
        <v>37</v>
      </c>
      <c r="E563" s="351" t="s">
        <v>1851</v>
      </c>
      <c r="F563" s="143" t="s">
        <v>1852</v>
      </c>
      <c r="G563" s="94"/>
      <c r="H563" s="94" t="s">
        <v>1853</v>
      </c>
      <c r="I563" s="296" t="s">
        <v>1854</v>
      </c>
      <c r="J563" s="95">
        <v>1</v>
      </c>
      <c r="K563" s="17"/>
      <c r="L563" s="106">
        <v>1</v>
      </c>
      <c r="M563" s="106">
        <v>1</v>
      </c>
      <c r="N563" s="33">
        <v>0</v>
      </c>
      <c r="O563" s="33">
        <v>0</v>
      </c>
      <c r="P563" s="33">
        <v>1</v>
      </c>
      <c r="Q563" s="22">
        <f t="shared" si="19"/>
        <v>0</v>
      </c>
      <c r="R563" s="27">
        <v>42044</v>
      </c>
      <c r="S563" s="28">
        <v>42464</v>
      </c>
    </row>
    <row r="564" spans="1:19">
      <c r="A564" s="22"/>
      <c r="B564" s="194" t="s">
        <v>42</v>
      </c>
      <c r="C564" s="283" t="s">
        <v>36</v>
      </c>
      <c r="D564" s="147" t="s">
        <v>37</v>
      </c>
      <c r="E564" s="351" t="s">
        <v>1193</v>
      </c>
      <c r="F564" s="143" t="s">
        <v>1194</v>
      </c>
      <c r="G564" s="94"/>
      <c r="H564" s="94" t="s">
        <v>1195</v>
      </c>
      <c r="I564" s="296" t="s">
        <v>94</v>
      </c>
      <c r="J564" s="95">
        <v>2</v>
      </c>
      <c r="K564" s="17"/>
      <c r="L564" s="106">
        <v>2</v>
      </c>
      <c r="M564" s="106">
        <v>2</v>
      </c>
      <c r="N564" s="33">
        <v>2</v>
      </c>
      <c r="O564" s="33">
        <v>0</v>
      </c>
      <c r="P564" s="33">
        <v>0</v>
      </c>
      <c r="Q564" s="22">
        <f t="shared" si="19"/>
        <v>0</v>
      </c>
      <c r="R564" s="74"/>
      <c r="S564" s="71"/>
    </row>
    <row r="565" spans="1:19">
      <c r="A565" s="22"/>
      <c r="B565" s="194" t="s">
        <v>42</v>
      </c>
      <c r="C565" s="283" t="s">
        <v>36</v>
      </c>
      <c r="D565" s="147" t="s">
        <v>37</v>
      </c>
      <c r="E565" s="351" t="s">
        <v>1196</v>
      </c>
      <c r="F565" s="143" t="s">
        <v>1197</v>
      </c>
      <c r="G565" s="94"/>
      <c r="H565" s="94" t="s">
        <v>1198</v>
      </c>
      <c r="I565" s="296" t="s">
        <v>1199</v>
      </c>
      <c r="J565" s="95">
        <v>5</v>
      </c>
      <c r="K565" s="17"/>
      <c r="L565" s="106">
        <v>5</v>
      </c>
      <c r="M565" s="106">
        <v>4</v>
      </c>
      <c r="N565" s="33">
        <v>0</v>
      </c>
      <c r="O565" s="33">
        <v>0</v>
      </c>
      <c r="P565" s="33">
        <v>4</v>
      </c>
      <c r="Q565" s="22">
        <f t="shared" si="19"/>
        <v>0</v>
      </c>
      <c r="R565" s="27">
        <v>41820</v>
      </c>
      <c r="S565" s="28">
        <v>41922</v>
      </c>
    </row>
    <row r="566" spans="1:19">
      <c r="A566" s="261"/>
      <c r="B566" s="194" t="s">
        <v>42</v>
      </c>
      <c r="C566" s="283" t="s">
        <v>36</v>
      </c>
      <c r="D566" s="147" t="s">
        <v>47</v>
      </c>
      <c r="E566" s="351" t="s">
        <v>1855</v>
      </c>
      <c r="F566" s="143" t="s">
        <v>1856</v>
      </c>
      <c r="G566" s="94"/>
      <c r="H566" s="94" t="s">
        <v>1857</v>
      </c>
      <c r="I566" s="296" t="s">
        <v>1858</v>
      </c>
      <c r="J566" s="95">
        <v>1</v>
      </c>
      <c r="K566" s="17"/>
      <c r="L566" s="106">
        <v>1</v>
      </c>
      <c r="M566" s="106">
        <v>1</v>
      </c>
      <c r="N566" s="33">
        <v>0</v>
      </c>
      <c r="O566" s="33">
        <v>0</v>
      </c>
      <c r="P566" s="33">
        <v>1</v>
      </c>
      <c r="Q566" s="22">
        <f t="shared" si="19"/>
        <v>0</v>
      </c>
      <c r="R566" s="27">
        <v>42046</v>
      </c>
      <c r="S566" s="28">
        <v>42303</v>
      </c>
    </row>
    <row r="567" spans="1:19">
      <c r="A567" s="304" t="s">
        <v>2323</v>
      </c>
      <c r="B567" s="194" t="s">
        <v>96</v>
      </c>
      <c r="C567" s="23">
        <v>1</v>
      </c>
      <c r="D567" s="343" t="s">
        <v>37</v>
      </c>
      <c r="E567" s="351" t="s">
        <v>2327</v>
      </c>
      <c r="F567" s="143" t="s">
        <v>2328</v>
      </c>
      <c r="G567" s="94" t="s">
        <v>2329</v>
      </c>
      <c r="H567" s="94" t="s">
        <v>2330</v>
      </c>
      <c r="I567" s="296" t="s">
        <v>94</v>
      </c>
      <c r="J567" s="268">
        <v>441</v>
      </c>
      <c r="K567" s="17">
        <v>294</v>
      </c>
      <c r="L567" s="106">
        <v>735</v>
      </c>
      <c r="M567" s="106">
        <v>735</v>
      </c>
      <c r="N567" s="33">
        <v>735</v>
      </c>
      <c r="O567" s="33">
        <v>0</v>
      </c>
      <c r="P567" s="33">
        <v>0</v>
      </c>
      <c r="Q567" s="22">
        <f t="shared" si="19"/>
        <v>0</v>
      </c>
      <c r="R567" s="74"/>
      <c r="S567" s="71"/>
    </row>
    <row r="568" spans="1:19">
      <c r="A568" s="304"/>
      <c r="B568" s="194" t="s">
        <v>42</v>
      </c>
      <c r="C568" s="23" t="s">
        <v>36</v>
      </c>
      <c r="D568" s="343" t="s">
        <v>37</v>
      </c>
      <c r="E568" s="121" t="s">
        <v>2331</v>
      </c>
      <c r="F568" s="67" t="s">
        <v>2332</v>
      </c>
      <c r="G568" s="67"/>
      <c r="H568" s="67" t="s">
        <v>2333</v>
      </c>
      <c r="I568" s="31" t="s">
        <v>2334</v>
      </c>
      <c r="J568" s="17">
        <v>1</v>
      </c>
      <c r="K568" s="17"/>
      <c r="L568" s="17">
        <v>1</v>
      </c>
      <c r="M568" s="17">
        <v>1</v>
      </c>
      <c r="N568" s="33">
        <v>0</v>
      </c>
      <c r="O568" s="33">
        <v>1</v>
      </c>
      <c r="P568" s="33"/>
      <c r="Q568" s="22">
        <f t="shared" si="19"/>
        <v>0</v>
      </c>
      <c r="R568" s="27">
        <v>42034</v>
      </c>
      <c r="S568" s="71"/>
    </row>
    <row r="569" spans="1:19">
      <c r="A569" s="304"/>
      <c r="B569" s="194" t="s">
        <v>42</v>
      </c>
      <c r="C569" s="23" t="s">
        <v>36</v>
      </c>
      <c r="D569" s="147" t="s">
        <v>37</v>
      </c>
      <c r="E569" s="35" t="s">
        <v>2335</v>
      </c>
      <c r="F569" s="17" t="s">
        <v>2336</v>
      </c>
      <c r="G569" s="17"/>
      <c r="H569" s="17" t="s">
        <v>2337</v>
      </c>
      <c r="I569" s="95" t="s">
        <v>94</v>
      </c>
      <c r="J569" s="17">
        <v>1</v>
      </c>
      <c r="K569" s="17"/>
      <c r="L569" s="17">
        <v>1</v>
      </c>
      <c r="M569" s="17">
        <v>1</v>
      </c>
      <c r="N569" s="33">
        <v>1</v>
      </c>
      <c r="O569" s="33"/>
      <c r="P569" s="33"/>
      <c r="Q569" s="22">
        <f t="shared" si="19"/>
        <v>0</v>
      </c>
      <c r="R569" s="74"/>
      <c r="S569" s="71"/>
    </row>
    <row r="570" spans="1:19">
      <c r="A570" s="261"/>
      <c r="B570" s="194" t="s">
        <v>35</v>
      </c>
      <c r="C570" s="23" t="s">
        <v>36</v>
      </c>
      <c r="D570" s="147" t="s">
        <v>37</v>
      </c>
      <c r="E570" s="37" t="s">
        <v>1859</v>
      </c>
      <c r="F570" s="25" t="s">
        <v>1860</v>
      </c>
      <c r="G570" s="25"/>
      <c r="H570" s="488" t="s">
        <v>1861</v>
      </c>
      <c r="I570" s="489" t="s">
        <v>1862</v>
      </c>
      <c r="J570" s="193">
        <v>6</v>
      </c>
      <c r="K570" s="25"/>
      <c r="L570" s="24">
        <v>6</v>
      </c>
      <c r="M570" s="24">
        <v>6</v>
      </c>
      <c r="N570" s="26">
        <v>0</v>
      </c>
      <c r="O570" s="26">
        <v>0</v>
      </c>
      <c r="P570" s="26">
        <v>6</v>
      </c>
      <c r="Q570" s="22">
        <f t="shared" si="19"/>
        <v>0</v>
      </c>
      <c r="R570" s="27">
        <v>41971</v>
      </c>
      <c r="S570" s="28">
        <v>42496</v>
      </c>
    </row>
    <row r="571" spans="1:19" ht="42">
      <c r="A571" s="360"/>
      <c r="B571" s="361" t="s">
        <v>252</v>
      </c>
      <c r="C571" s="362" t="s">
        <v>36</v>
      </c>
      <c r="D571" s="363" t="s">
        <v>352</v>
      </c>
      <c r="E571" s="364" t="s">
        <v>2338</v>
      </c>
      <c r="F571" s="319" t="s">
        <v>2339</v>
      </c>
      <c r="G571" s="315"/>
      <c r="H571" s="319" t="s">
        <v>2340</v>
      </c>
      <c r="I571" s="490" t="s">
        <v>2132</v>
      </c>
      <c r="J571" s="301">
        <v>1</v>
      </c>
      <c r="K571" s="25"/>
      <c r="L571" s="24">
        <v>1</v>
      </c>
      <c r="M571" s="24">
        <v>1</v>
      </c>
      <c r="N571" s="26">
        <v>0</v>
      </c>
      <c r="O571" s="26">
        <v>1</v>
      </c>
      <c r="P571" s="26">
        <v>0</v>
      </c>
      <c r="Q571" s="228">
        <f t="shared" si="19"/>
        <v>0</v>
      </c>
      <c r="R571" s="311">
        <v>42033</v>
      </c>
      <c r="S571" s="365"/>
    </row>
    <row r="572" spans="1:19">
      <c r="A572" s="261"/>
      <c r="B572" s="194" t="s">
        <v>42</v>
      </c>
      <c r="C572" s="23" t="s">
        <v>36</v>
      </c>
      <c r="D572" s="147" t="s">
        <v>37</v>
      </c>
      <c r="E572" s="280" t="s">
        <v>1863</v>
      </c>
      <c r="F572" s="31" t="s">
        <v>1864</v>
      </c>
      <c r="G572" s="31"/>
      <c r="H572" s="91" t="s">
        <v>1865</v>
      </c>
      <c r="I572" s="93" t="s">
        <v>94</v>
      </c>
      <c r="J572" s="95">
        <v>1</v>
      </c>
      <c r="K572" s="17"/>
      <c r="L572" s="17">
        <v>1</v>
      </c>
      <c r="M572" s="17">
        <v>1</v>
      </c>
      <c r="N572" s="33">
        <v>0</v>
      </c>
      <c r="O572" s="33">
        <v>0</v>
      </c>
      <c r="P572" s="33">
        <v>1</v>
      </c>
      <c r="Q572" s="22">
        <f t="shared" si="19"/>
        <v>0</v>
      </c>
      <c r="R572" s="27">
        <v>42475</v>
      </c>
      <c r="S572" s="28">
        <v>42536</v>
      </c>
    </row>
    <row r="573" spans="1:19" ht="56">
      <c r="A573" s="304"/>
      <c r="B573" s="194" t="s">
        <v>42</v>
      </c>
      <c r="C573" s="41"/>
      <c r="D573" s="491" t="s">
        <v>2341</v>
      </c>
      <c r="E573" s="116" t="s">
        <v>2342</v>
      </c>
      <c r="F573" s="42" t="s">
        <v>2343</v>
      </c>
      <c r="G573" s="42" t="s">
        <v>2344</v>
      </c>
      <c r="H573" s="161" t="s">
        <v>2345</v>
      </c>
      <c r="I573" s="492" t="s">
        <v>1140</v>
      </c>
      <c r="J573" s="164"/>
      <c r="K573" s="42"/>
      <c r="L573" s="42"/>
      <c r="M573" s="42"/>
      <c r="N573" s="46"/>
      <c r="O573" s="46"/>
      <c r="P573" s="46"/>
      <c r="Q573" s="42">
        <f t="shared" si="19"/>
        <v>0</v>
      </c>
      <c r="R573" s="47"/>
      <c r="S573" s="118"/>
    </row>
    <row r="574" spans="1:19">
      <c r="A574" s="245" t="s">
        <v>1593</v>
      </c>
      <c r="B574" s="194" t="s">
        <v>96</v>
      </c>
      <c r="C574" s="23">
        <v>1</v>
      </c>
      <c r="D574" s="147" t="s">
        <v>37</v>
      </c>
      <c r="E574" s="35" t="s">
        <v>1594</v>
      </c>
      <c r="F574" s="17" t="s">
        <v>1595</v>
      </c>
      <c r="G574" s="17"/>
      <c r="H574" s="17" t="s">
        <v>1596</v>
      </c>
      <c r="I574" s="251" t="s">
        <v>94</v>
      </c>
      <c r="J574" s="17">
        <v>56</v>
      </c>
      <c r="K574" s="17">
        <v>37</v>
      </c>
      <c r="L574" s="17">
        <v>93</v>
      </c>
      <c r="M574" s="17">
        <v>93</v>
      </c>
      <c r="N574" s="33">
        <v>93</v>
      </c>
      <c r="O574" s="33"/>
      <c r="P574" s="33"/>
      <c r="Q574" s="22">
        <f t="shared" si="19"/>
        <v>0</v>
      </c>
      <c r="R574" s="74"/>
      <c r="S574" s="71"/>
    </row>
    <row r="575" spans="1:19">
      <c r="A575" s="304"/>
      <c r="B575" s="194" t="s">
        <v>63</v>
      </c>
      <c r="C575" s="23" t="s">
        <v>36</v>
      </c>
      <c r="D575" s="147" t="s">
        <v>37</v>
      </c>
      <c r="E575" s="37" t="s">
        <v>2346</v>
      </c>
      <c r="F575" s="30" t="s">
        <v>2347</v>
      </c>
      <c r="G575" s="30"/>
      <c r="H575" s="30" t="s">
        <v>2348</v>
      </c>
      <c r="I575" s="299" t="s">
        <v>2349</v>
      </c>
      <c r="J575" s="17">
        <v>8</v>
      </c>
      <c r="K575" s="17"/>
      <c r="L575" s="32">
        <v>8</v>
      </c>
      <c r="M575" s="32">
        <v>8</v>
      </c>
      <c r="N575" s="34">
        <v>0</v>
      </c>
      <c r="O575" s="34">
        <v>8</v>
      </c>
      <c r="P575" s="34">
        <v>0</v>
      </c>
      <c r="Q575" s="22">
        <f t="shared" si="19"/>
        <v>0</v>
      </c>
      <c r="R575" s="27" t="s">
        <v>2350</v>
      </c>
      <c r="S575" s="71"/>
    </row>
    <row r="576" spans="1:19">
      <c r="A576" s="22"/>
      <c r="B576" s="194" t="s">
        <v>42</v>
      </c>
      <c r="C576" s="23" t="s">
        <v>36</v>
      </c>
      <c r="D576" s="147" t="s">
        <v>37</v>
      </c>
      <c r="E576" s="35" t="s">
        <v>1200</v>
      </c>
      <c r="F576" s="17" t="s">
        <v>1201</v>
      </c>
      <c r="G576" s="17"/>
      <c r="H576" s="17" t="s">
        <v>1202</v>
      </c>
      <c r="I576" s="299" t="s">
        <v>1203</v>
      </c>
      <c r="J576" s="17">
        <v>5</v>
      </c>
      <c r="K576" s="17"/>
      <c r="L576" s="17">
        <v>5</v>
      </c>
      <c r="M576" s="216">
        <v>5</v>
      </c>
      <c r="N576" s="33">
        <v>0</v>
      </c>
      <c r="O576" s="33">
        <v>5</v>
      </c>
      <c r="P576" s="33"/>
      <c r="Q576" s="22">
        <f t="shared" si="19"/>
        <v>0</v>
      </c>
      <c r="R576" s="27">
        <v>41113</v>
      </c>
      <c r="S576" s="71" t="s">
        <v>1204</v>
      </c>
    </row>
    <row r="577" spans="1:19">
      <c r="A577" s="22"/>
      <c r="B577" s="194" t="s">
        <v>42</v>
      </c>
      <c r="C577" s="283" t="s">
        <v>36</v>
      </c>
      <c r="D577" s="147" t="s">
        <v>37</v>
      </c>
      <c r="E577" s="352" t="s">
        <v>1205</v>
      </c>
      <c r="F577" s="94" t="s">
        <v>1206</v>
      </c>
      <c r="G577" s="94"/>
      <c r="H577" s="94" t="s">
        <v>1207</v>
      </c>
      <c r="I577" s="251" t="s">
        <v>1208</v>
      </c>
      <c r="J577" s="95">
        <v>1</v>
      </c>
      <c r="K577" s="17"/>
      <c r="L577" s="17">
        <v>1</v>
      </c>
      <c r="M577" s="22">
        <v>1</v>
      </c>
      <c r="N577" s="33">
        <v>0</v>
      </c>
      <c r="O577" s="33">
        <v>0</v>
      </c>
      <c r="P577" s="33">
        <v>1</v>
      </c>
      <c r="Q577" s="22">
        <f t="shared" si="19"/>
        <v>0</v>
      </c>
      <c r="R577" s="27">
        <v>42013</v>
      </c>
      <c r="S577" s="28">
        <v>42583</v>
      </c>
    </row>
    <row r="578" spans="1:19">
      <c r="A578" s="304"/>
      <c r="B578" s="194" t="s">
        <v>42</v>
      </c>
      <c r="C578" s="283" t="s">
        <v>36</v>
      </c>
      <c r="D578" s="147" t="s">
        <v>37</v>
      </c>
      <c r="E578" s="352" t="s">
        <v>2351</v>
      </c>
      <c r="F578" s="94" t="s">
        <v>2352</v>
      </c>
      <c r="G578" s="94" t="s">
        <v>2353</v>
      </c>
      <c r="H578" s="94" t="s">
        <v>2354</v>
      </c>
      <c r="I578" s="346" t="s">
        <v>2355</v>
      </c>
      <c r="J578" s="95">
        <v>1</v>
      </c>
      <c r="K578" s="17"/>
      <c r="L578" s="17">
        <v>1</v>
      </c>
      <c r="M578" s="17">
        <v>1</v>
      </c>
      <c r="N578" s="33">
        <v>0</v>
      </c>
      <c r="O578" s="33">
        <v>1</v>
      </c>
      <c r="P578" s="33"/>
      <c r="Q578" s="22">
        <f t="shared" si="19"/>
        <v>0</v>
      </c>
      <c r="R578" s="74" t="s">
        <v>2356</v>
      </c>
      <c r="S578" s="71"/>
    </row>
    <row r="579" spans="1:19">
      <c r="A579" s="304"/>
      <c r="B579" s="194"/>
      <c r="C579" s="284"/>
      <c r="D579" s="161"/>
      <c r="E579" s="162" t="s">
        <v>2357</v>
      </c>
      <c r="F579" s="163" t="s">
        <v>2358</v>
      </c>
      <c r="G579" s="163" t="s">
        <v>2359</v>
      </c>
      <c r="H579" s="163"/>
      <c r="I579" s="493"/>
      <c r="J579" s="164"/>
      <c r="K579" s="42"/>
      <c r="L579" s="42"/>
      <c r="M579" s="42"/>
      <c r="N579" s="46"/>
      <c r="O579" s="46"/>
      <c r="P579" s="46"/>
      <c r="Q579" s="42"/>
      <c r="R579" s="117"/>
      <c r="S579" s="118"/>
    </row>
    <row r="580" spans="1:19">
      <c r="A580" s="304"/>
      <c r="B580" s="194" t="s">
        <v>42</v>
      </c>
      <c r="C580" s="283" t="s">
        <v>36</v>
      </c>
      <c r="D580" s="147" t="s">
        <v>37</v>
      </c>
      <c r="E580" s="352" t="s">
        <v>2360</v>
      </c>
      <c r="F580" s="94" t="s">
        <v>2361</v>
      </c>
      <c r="G580" s="494" t="s">
        <v>2362</v>
      </c>
      <c r="H580" s="94" t="s">
        <v>2363</v>
      </c>
      <c r="I580" s="251" t="s">
        <v>94</v>
      </c>
      <c r="J580" s="95">
        <v>1</v>
      </c>
      <c r="K580" s="17"/>
      <c r="L580" s="17">
        <v>1</v>
      </c>
      <c r="M580" s="17">
        <v>1</v>
      </c>
      <c r="N580" s="33">
        <v>1</v>
      </c>
      <c r="O580" s="33"/>
      <c r="P580" s="33"/>
      <c r="Q580" s="22">
        <f>+M580-N580-O580-P580</f>
        <v>0</v>
      </c>
      <c r="R580" s="74"/>
      <c r="S580" s="71"/>
    </row>
    <row r="581" spans="1:19">
      <c r="A581" s="304" t="s">
        <v>2364</v>
      </c>
      <c r="B581" s="194" t="s">
        <v>96</v>
      </c>
      <c r="C581" s="283">
        <v>1</v>
      </c>
      <c r="D581" s="147" t="s">
        <v>47</v>
      </c>
      <c r="E581" s="352" t="s">
        <v>2365</v>
      </c>
      <c r="F581" s="94" t="s">
        <v>2366</v>
      </c>
      <c r="G581" s="94" t="s">
        <v>2367</v>
      </c>
      <c r="H581" s="94" t="s">
        <v>2330</v>
      </c>
      <c r="I581" s="251" t="s">
        <v>94</v>
      </c>
      <c r="J581" s="17">
        <v>7</v>
      </c>
      <c r="K581" s="17"/>
      <c r="L581" s="17">
        <v>7</v>
      </c>
      <c r="M581" s="17">
        <v>7</v>
      </c>
      <c r="N581" s="33">
        <v>7</v>
      </c>
      <c r="O581" s="33"/>
      <c r="P581" s="33"/>
      <c r="Q581" s="22">
        <f>+M581-N581-O581-P581</f>
        <v>0</v>
      </c>
      <c r="R581" s="74"/>
      <c r="S581" s="71"/>
    </row>
    <row r="582" spans="1:19">
      <c r="A582" s="304"/>
      <c r="B582" s="194" t="s">
        <v>42</v>
      </c>
      <c r="C582" s="23" t="s">
        <v>36</v>
      </c>
      <c r="D582" s="343" t="s">
        <v>47</v>
      </c>
      <c r="E582" s="121" t="s">
        <v>2368</v>
      </c>
      <c r="F582" s="67" t="s">
        <v>2369</v>
      </c>
      <c r="G582" s="67"/>
      <c r="H582" s="67" t="s">
        <v>2370</v>
      </c>
      <c r="I582" s="57" t="s">
        <v>94</v>
      </c>
      <c r="J582" s="17">
        <v>1</v>
      </c>
      <c r="K582" s="17"/>
      <c r="L582" s="17">
        <v>1</v>
      </c>
      <c r="M582" s="17">
        <v>1</v>
      </c>
      <c r="N582" s="33">
        <v>1</v>
      </c>
      <c r="O582" s="33"/>
      <c r="P582" s="33"/>
      <c r="Q582" s="22">
        <f>+M582-N582-O582-P582</f>
        <v>0</v>
      </c>
      <c r="R582" s="74"/>
      <c r="S582" s="71"/>
    </row>
    <row r="583" spans="1:19">
      <c r="A583" s="304"/>
      <c r="B583" s="194" t="s">
        <v>42</v>
      </c>
      <c r="C583" s="23" t="s">
        <v>36</v>
      </c>
      <c r="D583" s="147" t="s">
        <v>37</v>
      </c>
      <c r="E583" s="35" t="s">
        <v>2371</v>
      </c>
      <c r="F583" s="17" t="s">
        <v>2372</v>
      </c>
      <c r="G583" s="17"/>
      <c r="H583" s="17" t="s">
        <v>437</v>
      </c>
      <c r="I583" s="110" t="s">
        <v>94</v>
      </c>
      <c r="J583" s="17">
        <v>1</v>
      </c>
      <c r="K583" s="17"/>
      <c r="L583" s="17">
        <v>2</v>
      </c>
      <c r="M583" s="17">
        <v>1</v>
      </c>
      <c r="N583" s="33">
        <v>1</v>
      </c>
      <c r="O583" s="33"/>
      <c r="P583" s="33"/>
      <c r="Q583" s="22">
        <f>+M583-N583-O583-P583</f>
        <v>0</v>
      </c>
      <c r="R583" s="74"/>
      <c r="S583" s="71"/>
    </row>
    <row r="584" spans="1:19">
      <c r="A584" s="303"/>
      <c r="B584" s="194" t="s">
        <v>1232</v>
      </c>
      <c r="C584" s="23" t="s">
        <v>36</v>
      </c>
      <c r="D584" s="147" t="s">
        <v>47</v>
      </c>
      <c r="E584" s="353" t="s">
        <v>2373</v>
      </c>
      <c r="F584" s="31" t="s">
        <v>2374</v>
      </c>
      <c r="G584" s="31" t="s">
        <v>2375</v>
      </c>
      <c r="H584" s="17" t="s">
        <v>2376</v>
      </c>
      <c r="I584" s="58" t="s">
        <v>2377</v>
      </c>
      <c r="J584" s="22">
        <v>1</v>
      </c>
      <c r="K584" s="17"/>
      <c r="L584" s="106">
        <v>1</v>
      </c>
      <c r="M584" s="106">
        <v>1</v>
      </c>
      <c r="N584" s="33">
        <v>1</v>
      </c>
      <c r="O584" s="33"/>
      <c r="P584" s="33"/>
      <c r="Q584" s="22"/>
      <c r="R584" s="27"/>
      <c r="S584" s="71"/>
    </row>
    <row r="585" spans="1:19">
      <c r="A585" s="304"/>
      <c r="B585" s="194" t="s">
        <v>42</v>
      </c>
      <c r="C585" s="23" t="s">
        <v>36</v>
      </c>
      <c r="D585" s="147" t="s">
        <v>37</v>
      </c>
      <c r="E585" s="35" t="s">
        <v>2378</v>
      </c>
      <c r="F585" s="17" t="s">
        <v>2379</v>
      </c>
      <c r="G585" s="17" t="s">
        <v>2380</v>
      </c>
      <c r="H585" s="17" t="s">
        <v>2381</v>
      </c>
      <c r="I585" s="339" t="s">
        <v>2382</v>
      </c>
      <c r="J585" s="17">
        <v>1</v>
      </c>
      <c r="K585" s="17"/>
      <c r="L585" s="17">
        <v>1</v>
      </c>
      <c r="M585" s="17">
        <v>1</v>
      </c>
      <c r="N585" s="33">
        <v>0</v>
      </c>
      <c r="O585" s="33">
        <v>1</v>
      </c>
      <c r="P585" s="33"/>
      <c r="Q585" s="22">
        <f>+M585-N585-O585-P585</f>
        <v>0</v>
      </c>
      <c r="R585" s="27">
        <v>42278</v>
      </c>
      <c r="S585" s="71"/>
    </row>
    <row r="586" spans="1:19">
      <c r="A586" s="304"/>
      <c r="B586" s="194" t="s">
        <v>42</v>
      </c>
      <c r="C586" s="23" t="s">
        <v>36</v>
      </c>
      <c r="D586" s="147" t="s">
        <v>37</v>
      </c>
      <c r="E586" s="280" t="s">
        <v>2383</v>
      </c>
      <c r="F586" s="31" t="s">
        <v>2384</v>
      </c>
      <c r="G586" s="31"/>
      <c r="H586" s="17" t="s">
        <v>2385</v>
      </c>
      <c r="I586" s="31" t="s">
        <v>2386</v>
      </c>
      <c r="J586" s="17">
        <v>9</v>
      </c>
      <c r="K586" s="17"/>
      <c r="L586" s="17">
        <v>9</v>
      </c>
      <c r="M586" s="17">
        <v>9</v>
      </c>
      <c r="N586" s="33">
        <v>0</v>
      </c>
      <c r="O586" s="33">
        <v>9</v>
      </c>
      <c r="P586" s="33"/>
      <c r="Q586" s="22">
        <f>+M586-N586-O586-P586</f>
        <v>0</v>
      </c>
      <c r="R586" s="27">
        <v>42451</v>
      </c>
      <c r="S586" s="115"/>
    </row>
    <row r="587" spans="1:19">
      <c r="A587" s="304"/>
      <c r="B587" s="194" t="s">
        <v>42</v>
      </c>
      <c r="C587" s="23" t="s">
        <v>36</v>
      </c>
      <c r="D587" s="147" t="s">
        <v>37</v>
      </c>
      <c r="E587" s="35" t="s">
        <v>2387</v>
      </c>
      <c r="F587" s="17" t="s">
        <v>2388</v>
      </c>
      <c r="G587" s="17" t="s">
        <v>2389</v>
      </c>
      <c r="H587" s="17" t="s">
        <v>2390</v>
      </c>
      <c r="I587" s="57" t="s">
        <v>94</v>
      </c>
      <c r="J587" s="17">
        <v>3</v>
      </c>
      <c r="K587" s="17"/>
      <c r="L587" s="17">
        <v>3</v>
      </c>
      <c r="M587" s="17">
        <v>3</v>
      </c>
      <c r="N587" s="33">
        <v>3</v>
      </c>
      <c r="O587" s="33"/>
      <c r="P587" s="33"/>
      <c r="Q587" s="22">
        <f>+M587-N587-O587-P587</f>
        <v>0</v>
      </c>
      <c r="R587" s="74"/>
      <c r="S587" s="71"/>
    </row>
    <row r="588" spans="1:19">
      <c r="A588" s="304"/>
      <c r="B588" s="194" t="s">
        <v>42</v>
      </c>
      <c r="C588" s="23" t="s">
        <v>36</v>
      </c>
      <c r="D588" s="147" t="s">
        <v>47</v>
      </c>
      <c r="E588" s="35" t="s">
        <v>2391</v>
      </c>
      <c r="F588" s="17" t="s">
        <v>2392</v>
      </c>
      <c r="G588" s="17"/>
      <c r="H588" s="17" t="s">
        <v>2393</v>
      </c>
      <c r="I588" s="299" t="s">
        <v>2394</v>
      </c>
      <c r="J588" s="17">
        <v>1</v>
      </c>
      <c r="K588" s="17"/>
      <c r="L588" s="17">
        <v>1</v>
      </c>
      <c r="M588" s="17">
        <v>1</v>
      </c>
      <c r="N588" s="33">
        <v>0</v>
      </c>
      <c r="O588" s="33">
        <v>1</v>
      </c>
      <c r="P588" s="33"/>
      <c r="Q588" s="22">
        <f>+M588-N588-O588-P588</f>
        <v>0</v>
      </c>
      <c r="R588" s="27">
        <v>42286</v>
      </c>
      <c r="S588" s="71"/>
    </row>
    <row r="589" spans="1:19">
      <c r="A589" s="304"/>
      <c r="B589" s="194" t="s">
        <v>42</v>
      </c>
      <c r="C589" s="23" t="s">
        <v>36</v>
      </c>
      <c r="D589" s="147" t="s">
        <v>37</v>
      </c>
      <c r="E589" s="35" t="s">
        <v>2395</v>
      </c>
      <c r="F589" s="17" t="s">
        <v>2396</v>
      </c>
      <c r="G589" s="17" t="s">
        <v>2397</v>
      </c>
      <c r="H589" s="22" t="s">
        <v>2398</v>
      </c>
      <c r="I589" s="299" t="s">
        <v>2399</v>
      </c>
      <c r="J589" s="268"/>
      <c r="K589" s="17">
        <v>31</v>
      </c>
      <c r="L589" s="17">
        <v>31</v>
      </c>
      <c r="M589" s="17">
        <v>31</v>
      </c>
      <c r="N589" s="33">
        <v>0</v>
      </c>
      <c r="O589" s="33">
        <v>0</v>
      </c>
      <c r="P589" s="33">
        <v>31</v>
      </c>
      <c r="Q589" s="22">
        <f>+M589-N589-O589-P589</f>
        <v>0</v>
      </c>
      <c r="R589" s="27">
        <v>42125</v>
      </c>
      <c r="S589" s="28">
        <v>42619</v>
      </c>
    </row>
    <row r="590" spans="1:19">
      <c r="A590" s="22"/>
      <c r="B590" s="194" t="s">
        <v>623</v>
      </c>
      <c r="C590" s="23"/>
      <c r="D590" s="161"/>
      <c r="E590" s="116" t="s">
        <v>1209</v>
      </c>
      <c r="F590" s="42" t="s">
        <v>1210</v>
      </c>
      <c r="G590" s="42" t="s">
        <v>1211</v>
      </c>
      <c r="H590" s="42" t="s">
        <v>1212</v>
      </c>
      <c r="I590" s="164"/>
      <c r="J590" s="42"/>
      <c r="K590" s="42"/>
      <c r="L590" s="42"/>
      <c r="M590" s="42"/>
      <c r="N590" s="46"/>
      <c r="O590" s="46"/>
      <c r="P590" s="46"/>
      <c r="Q590" s="42"/>
      <c r="R590" s="47"/>
      <c r="S590" s="48"/>
    </row>
    <row r="591" spans="1:19">
      <c r="A591" s="22"/>
      <c r="B591" s="194" t="s">
        <v>42</v>
      </c>
      <c r="C591" s="23" t="s">
        <v>36</v>
      </c>
      <c r="D591" s="147" t="s">
        <v>37</v>
      </c>
      <c r="E591" s="35" t="s">
        <v>1213</v>
      </c>
      <c r="F591" s="17" t="s">
        <v>1214</v>
      </c>
      <c r="G591" s="17"/>
      <c r="H591" s="17" t="s">
        <v>1215</v>
      </c>
      <c r="I591" s="110" t="s">
        <v>1216</v>
      </c>
      <c r="J591" s="17">
        <v>6</v>
      </c>
      <c r="K591" s="17"/>
      <c r="L591" s="17">
        <v>6</v>
      </c>
      <c r="M591" s="17">
        <v>6</v>
      </c>
      <c r="N591" s="33">
        <v>0</v>
      </c>
      <c r="O591" s="33">
        <v>6</v>
      </c>
      <c r="P591" s="33"/>
      <c r="Q591" s="22">
        <f t="shared" ref="Q591:Q609" si="20">+M591-N591-O591-P591</f>
        <v>0</v>
      </c>
      <c r="R591" s="495">
        <v>42144</v>
      </c>
      <c r="S591" s="367"/>
    </row>
    <row r="592" spans="1:19">
      <c r="A592" s="261"/>
      <c r="B592" s="194" t="s">
        <v>42</v>
      </c>
      <c r="C592" s="23" t="s">
        <v>36</v>
      </c>
      <c r="D592" s="147" t="s">
        <v>37</v>
      </c>
      <c r="E592" s="35" t="s">
        <v>1866</v>
      </c>
      <c r="F592" s="17" t="s">
        <v>1867</v>
      </c>
      <c r="G592" s="17" t="s">
        <v>1868</v>
      </c>
      <c r="H592" s="17" t="s">
        <v>1869</v>
      </c>
      <c r="I592" s="95" t="s">
        <v>1870</v>
      </c>
      <c r="J592" s="17">
        <v>6</v>
      </c>
      <c r="K592" s="17"/>
      <c r="L592" s="17">
        <v>6</v>
      </c>
      <c r="M592" s="17">
        <v>6</v>
      </c>
      <c r="N592" s="33">
        <v>0</v>
      </c>
      <c r="O592" s="33">
        <v>6</v>
      </c>
      <c r="P592" s="33"/>
      <c r="Q592" s="22">
        <f t="shared" si="20"/>
        <v>0</v>
      </c>
      <c r="R592" s="74" t="s">
        <v>1871</v>
      </c>
      <c r="S592" s="71"/>
    </row>
    <row r="593" spans="1:19">
      <c r="A593" s="304"/>
      <c r="B593" s="194" t="s">
        <v>42</v>
      </c>
      <c r="C593" s="23" t="s">
        <v>36</v>
      </c>
      <c r="D593" s="147" t="s">
        <v>37</v>
      </c>
      <c r="E593" s="35" t="s">
        <v>2400</v>
      </c>
      <c r="F593" s="17" t="s">
        <v>2401</v>
      </c>
      <c r="G593" s="17" t="s">
        <v>2402</v>
      </c>
      <c r="H593" s="17" t="s">
        <v>2403</v>
      </c>
      <c r="I593" s="299" t="s">
        <v>2404</v>
      </c>
      <c r="J593" s="17">
        <v>3</v>
      </c>
      <c r="K593" s="17"/>
      <c r="L593" s="17">
        <v>3</v>
      </c>
      <c r="M593" s="17">
        <v>3</v>
      </c>
      <c r="N593" s="33">
        <v>0</v>
      </c>
      <c r="O593" s="33">
        <v>0</v>
      </c>
      <c r="P593" s="33">
        <v>3</v>
      </c>
      <c r="Q593" s="22">
        <f t="shared" si="20"/>
        <v>0</v>
      </c>
      <c r="R593" s="27">
        <v>42069</v>
      </c>
      <c r="S593" s="28">
        <v>42577</v>
      </c>
    </row>
    <row r="594" spans="1:19">
      <c r="A594" s="304"/>
      <c r="B594" s="194" t="s">
        <v>42</v>
      </c>
      <c r="C594" s="23" t="s">
        <v>36</v>
      </c>
      <c r="D594" s="147" t="s">
        <v>37</v>
      </c>
      <c r="E594" s="35" t="s">
        <v>2405</v>
      </c>
      <c r="F594" s="17" t="s">
        <v>2406</v>
      </c>
      <c r="G594" s="17"/>
      <c r="H594" s="216" t="s">
        <v>2370</v>
      </c>
      <c r="I594" s="38" t="s">
        <v>2407</v>
      </c>
      <c r="J594" s="17">
        <v>1</v>
      </c>
      <c r="K594" s="17"/>
      <c r="L594" s="17">
        <v>1</v>
      </c>
      <c r="M594" s="17">
        <v>1</v>
      </c>
      <c r="N594" s="33">
        <v>1</v>
      </c>
      <c r="O594" s="33"/>
      <c r="P594" s="33"/>
      <c r="Q594" s="22">
        <f t="shared" si="20"/>
        <v>0</v>
      </c>
      <c r="R594" s="27">
        <v>41768</v>
      </c>
      <c r="S594" s="71"/>
    </row>
    <row r="595" spans="1:19">
      <c r="A595" s="261"/>
      <c r="B595" s="194" t="s">
        <v>42</v>
      </c>
      <c r="C595" s="23" t="s">
        <v>36</v>
      </c>
      <c r="D595" s="147" t="s">
        <v>37</v>
      </c>
      <c r="E595" s="35" t="s">
        <v>1872</v>
      </c>
      <c r="F595" s="17" t="s">
        <v>1873</v>
      </c>
      <c r="G595" s="17" t="s">
        <v>1874</v>
      </c>
      <c r="H595" s="89" t="s">
        <v>1875</v>
      </c>
      <c r="I595" s="110" t="s">
        <v>1876</v>
      </c>
      <c r="J595" s="17">
        <v>8</v>
      </c>
      <c r="K595" s="17"/>
      <c r="L595" s="17">
        <v>8</v>
      </c>
      <c r="M595" s="17">
        <v>8</v>
      </c>
      <c r="N595" s="33">
        <v>0</v>
      </c>
      <c r="O595" s="33">
        <v>0</v>
      </c>
      <c r="P595" s="33">
        <v>8</v>
      </c>
      <c r="Q595" s="22">
        <f t="shared" si="20"/>
        <v>0</v>
      </c>
      <c r="R595" s="27">
        <v>40749</v>
      </c>
      <c r="S595" s="28">
        <v>40967</v>
      </c>
    </row>
    <row r="596" spans="1:19">
      <c r="A596" s="304"/>
      <c r="B596" s="194" t="s">
        <v>1494</v>
      </c>
      <c r="C596" s="23" t="s">
        <v>36</v>
      </c>
      <c r="D596" s="22" t="s">
        <v>47</v>
      </c>
      <c r="E596" s="121" t="s">
        <v>2408</v>
      </c>
      <c r="F596" s="67" t="s">
        <v>2409</v>
      </c>
      <c r="G596" s="368"/>
      <c r="H596" s="94" t="s">
        <v>2410</v>
      </c>
      <c r="I596" s="110" t="s">
        <v>2411</v>
      </c>
      <c r="J596" s="17">
        <v>2</v>
      </c>
      <c r="K596" s="17"/>
      <c r="L596" s="17">
        <v>2</v>
      </c>
      <c r="M596" s="17">
        <v>2</v>
      </c>
      <c r="N596" s="33">
        <v>0</v>
      </c>
      <c r="O596" s="33">
        <v>2</v>
      </c>
      <c r="P596" s="33"/>
      <c r="Q596" s="22">
        <f t="shared" si="20"/>
        <v>0</v>
      </c>
      <c r="R596" s="27">
        <v>42111</v>
      </c>
      <c r="S596" s="71"/>
    </row>
    <row r="597" spans="1:19">
      <c r="A597" s="304"/>
      <c r="B597" s="194" t="s">
        <v>42</v>
      </c>
      <c r="C597" s="23" t="s">
        <v>36</v>
      </c>
      <c r="D597" s="22" t="s">
        <v>37</v>
      </c>
      <c r="E597" s="35" t="s">
        <v>2412</v>
      </c>
      <c r="F597" s="17" t="s">
        <v>2413</v>
      </c>
      <c r="G597" s="91" t="s">
        <v>2414</v>
      </c>
      <c r="H597" s="94" t="s">
        <v>2410</v>
      </c>
      <c r="I597" s="299" t="s">
        <v>2415</v>
      </c>
      <c r="J597" s="17">
        <v>2</v>
      </c>
      <c r="K597" s="17"/>
      <c r="L597" s="17">
        <v>2</v>
      </c>
      <c r="M597" s="17">
        <v>2</v>
      </c>
      <c r="N597" s="33">
        <v>2</v>
      </c>
      <c r="O597" s="33"/>
      <c r="P597" s="33"/>
      <c r="Q597" s="22">
        <f t="shared" si="20"/>
        <v>0</v>
      </c>
      <c r="R597" s="27">
        <v>42089</v>
      </c>
      <c r="S597" s="71"/>
    </row>
    <row r="598" spans="1:19">
      <c r="A598" s="304"/>
      <c r="B598" s="194" t="s">
        <v>42</v>
      </c>
      <c r="C598" s="23" t="s">
        <v>36</v>
      </c>
      <c r="D598" s="22" t="s">
        <v>37</v>
      </c>
      <c r="E598" s="35" t="s">
        <v>2416</v>
      </c>
      <c r="F598" s="17" t="s">
        <v>2417</v>
      </c>
      <c r="G598" s="17" t="s">
        <v>2418</v>
      </c>
      <c r="H598" s="67" t="s">
        <v>2419</v>
      </c>
      <c r="I598" s="58" t="s">
        <v>2420</v>
      </c>
      <c r="J598" s="17">
        <v>10</v>
      </c>
      <c r="K598" s="17"/>
      <c r="L598" s="17">
        <v>10</v>
      </c>
      <c r="M598" s="17">
        <v>10</v>
      </c>
      <c r="N598" s="33">
        <v>0</v>
      </c>
      <c r="O598" s="33">
        <v>0</v>
      </c>
      <c r="P598" s="33">
        <v>10</v>
      </c>
      <c r="Q598" s="22">
        <f t="shared" si="20"/>
        <v>0</v>
      </c>
      <c r="R598" s="27">
        <v>42263</v>
      </c>
      <c r="S598" s="28">
        <v>42290</v>
      </c>
    </row>
    <row r="599" spans="1:19">
      <c r="A599" s="261"/>
      <c r="B599" s="194" t="s">
        <v>42</v>
      </c>
      <c r="C599" s="23" t="s">
        <v>36</v>
      </c>
      <c r="D599" s="22" t="s">
        <v>37</v>
      </c>
      <c r="E599" s="35" t="s">
        <v>1877</v>
      </c>
      <c r="F599" s="17" t="s">
        <v>1878</v>
      </c>
      <c r="G599" s="17" t="s">
        <v>1879</v>
      </c>
      <c r="H599" s="17" t="s">
        <v>1880</v>
      </c>
      <c r="I599" s="22" t="s">
        <v>1881</v>
      </c>
      <c r="J599" s="17">
        <v>1</v>
      </c>
      <c r="K599" s="17"/>
      <c r="L599" s="17">
        <v>1</v>
      </c>
      <c r="M599" s="17">
        <v>1</v>
      </c>
      <c r="N599" s="33">
        <v>0</v>
      </c>
      <c r="O599" s="33">
        <v>0</v>
      </c>
      <c r="P599" s="33">
        <v>1</v>
      </c>
      <c r="Q599" s="22">
        <f t="shared" si="20"/>
        <v>0</v>
      </c>
      <c r="R599" s="74" t="s">
        <v>1882</v>
      </c>
      <c r="S599" s="71"/>
    </row>
    <row r="600" spans="1:19">
      <c r="A600" s="22"/>
      <c r="B600" s="194" t="s">
        <v>42</v>
      </c>
      <c r="C600" s="23" t="s">
        <v>36</v>
      </c>
      <c r="D600" s="22" t="s">
        <v>47</v>
      </c>
      <c r="E600" s="66" t="s">
        <v>1217</v>
      </c>
      <c r="F600" s="17" t="s">
        <v>1218</v>
      </c>
      <c r="G600" s="17" t="s">
        <v>1219</v>
      </c>
      <c r="H600" s="17" t="s">
        <v>1220</v>
      </c>
      <c r="I600" s="22" t="s">
        <v>1221</v>
      </c>
      <c r="J600" s="17">
        <v>1</v>
      </c>
      <c r="K600" s="17"/>
      <c r="L600" s="17">
        <v>1</v>
      </c>
      <c r="M600" s="17">
        <v>1</v>
      </c>
      <c r="N600" s="33">
        <v>0</v>
      </c>
      <c r="O600" s="33">
        <v>0</v>
      </c>
      <c r="P600" s="33">
        <v>1</v>
      </c>
      <c r="Q600" s="22">
        <f t="shared" si="20"/>
        <v>0</v>
      </c>
      <c r="R600" s="74"/>
      <c r="S600" s="28">
        <v>42453</v>
      </c>
    </row>
    <row r="601" spans="1:19">
      <c r="A601" s="304"/>
      <c r="B601" s="194" t="s">
        <v>42</v>
      </c>
      <c r="C601" s="23" t="s">
        <v>36</v>
      </c>
      <c r="D601" s="22" t="s">
        <v>37</v>
      </c>
      <c r="E601" s="280" t="s">
        <v>2421</v>
      </c>
      <c r="F601" s="31" t="s">
        <v>2422</v>
      </c>
      <c r="G601" s="31"/>
      <c r="H601" s="17" t="s">
        <v>2423</v>
      </c>
      <c r="I601" s="38" t="s">
        <v>2424</v>
      </c>
      <c r="J601" s="17">
        <v>2</v>
      </c>
      <c r="K601" s="17"/>
      <c r="L601" s="17">
        <v>4</v>
      </c>
      <c r="M601" s="17">
        <v>2</v>
      </c>
      <c r="N601" s="33">
        <v>0</v>
      </c>
      <c r="O601" s="33">
        <v>0</v>
      </c>
      <c r="P601" s="33">
        <v>2</v>
      </c>
      <c r="Q601" s="22">
        <f t="shared" si="20"/>
        <v>0</v>
      </c>
      <c r="R601" s="27">
        <v>42108</v>
      </c>
      <c r="S601" s="28">
        <v>42566</v>
      </c>
    </row>
    <row r="602" spans="1:19">
      <c r="A602" s="22"/>
      <c r="B602" s="194" t="s">
        <v>42</v>
      </c>
      <c r="C602" s="23" t="s">
        <v>36</v>
      </c>
      <c r="D602" s="22" t="s">
        <v>37</v>
      </c>
      <c r="E602" s="66" t="s">
        <v>1222</v>
      </c>
      <c r="F602" s="17" t="s">
        <v>1223</v>
      </c>
      <c r="G602" s="17" t="s">
        <v>1224</v>
      </c>
      <c r="H602" s="17" t="s">
        <v>1225</v>
      </c>
      <c r="I602" s="58" t="s">
        <v>1226</v>
      </c>
      <c r="J602" s="17">
        <v>9</v>
      </c>
      <c r="K602" s="17"/>
      <c r="L602" s="17">
        <v>12</v>
      </c>
      <c r="M602" s="17">
        <v>12</v>
      </c>
      <c r="N602" s="33">
        <v>12</v>
      </c>
      <c r="O602" s="33"/>
      <c r="P602" s="33"/>
      <c r="Q602" s="22">
        <f t="shared" si="20"/>
        <v>0</v>
      </c>
      <c r="R602" s="27" t="s">
        <v>1227</v>
      </c>
      <c r="S602" s="71"/>
    </row>
    <row r="603" spans="1:19">
      <c r="A603" s="304"/>
      <c r="B603" s="194" t="s">
        <v>42</v>
      </c>
      <c r="C603" s="23" t="s">
        <v>36</v>
      </c>
      <c r="D603" s="22" t="s">
        <v>37</v>
      </c>
      <c r="E603" s="69" t="s">
        <v>2425</v>
      </c>
      <c r="F603" s="40" t="s">
        <v>2426</v>
      </c>
      <c r="G603" s="40" t="s">
        <v>2427</v>
      </c>
      <c r="H603" s="22" t="s">
        <v>2428</v>
      </c>
      <c r="I603" s="22" t="s">
        <v>94</v>
      </c>
      <c r="J603" s="17">
        <v>1</v>
      </c>
      <c r="K603" s="17"/>
      <c r="L603" s="17">
        <v>2</v>
      </c>
      <c r="M603" s="17">
        <v>1</v>
      </c>
      <c r="N603" s="33">
        <v>1</v>
      </c>
      <c r="O603" s="33"/>
      <c r="P603" s="33"/>
      <c r="Q603" s="22">
        <f t="shared" si="20"/>
        <v>0</v>
      </c>
      <c r="R603" s="74"/>
      <c r="S603" s="71"/>
    </row>
    <row r="604" spans="1:19">
      <c r="A604" s="304"/>
      <c r="B604" s="194" t="s">
        <v>42</v>
      </c>
      <c r="C604" s="23" t="s">
        <v>36</v>
      </c>
      <c r="D604" s="22" t="s">
        <v>37</v>
      </c>
      <c r="E604" s="496" t="s">
        <v>2429</v>
      </c>
      <c r="F604" s="216" t="s">
        <v>2430</v>
      </c>
      <c r="G604" s="216" t="s">
        <v>433</v>
      </c>
      <c r="H604" s="17" t="s">
        <v>2431</v>
      </c>
      <c r="I604" s="22" t="s">
        <v>2432</v>
      </c>
      <c r="J604" s="17">
        <v>1</v>
      </c>
      <c r="K604" s="17"/>
      <c r="L604" s="17">
        <v>1</v>
      </c>
      <c r="M604" s="17">
        <v>1</v>
      </c>
      <c r="N604" s="33">
        <v>0</v>
      </c>
      <c r="O604" s="33">
        <v>1</v>
      </c>
      <c r="P604" s="33"/>
      <c r="Q604" s="22">
        <f t="shared" si="20"/>
        <v>0</v>
      </c>
      <c r="R604" s="74" t="s">
        <v>2433</v>
      </c>
      <c r="S604" s="71"/>
    </row>
    <row r="605" spans="1:19">
      <c r="A605" s="304"/>
      <c r="B605" s="194" t="s">
        <v>42</v>
      </c>
      <c r="C605" s="23" t="s">
        <v>36</v>
      </c>
      <c r="D605" s="22" t="s">
        <v>37</v>
      </c>
      <c r="E605" s="35" t="s">
        <v>2434</v>
      </c>
      <c r="F605" s="17" t="s">
        <v>2435</v>
      </c>
      <c r="G605" s="17" t="s">
        <v>2436</v>
      </c>
      <c r="H605" s="17" t="s">
        <v>2437</v>
      </c>
      <c r="I605" s="58" t="s">
        <v>2438</v>
      </c>
      <c r="J605" s="17">
        <v>2</v>
      </c>
      <c r="K605" s="17"/>
      <c r="L605" s="17">
        <v>2</v>
      </c>
      <c r="M605" s="17">
        <v>2</v>
      </c>
      <c r="N605" s="33">
        <v>2</v>
      </c>
      <c r="O605" s="33"/>
      <c r="P605" s="33"/>
      <c r="Q605" s="22">
        <f t="shared" si="20"/>
        <v>0</v>
      </c>
      <c r="R605" s="27" t="s">
        <v>2439</v>
      </c>
      <c r="S605" s="71"/>
    </row>
    <row r="606" spans="1:19">
      <c r="A606" s="304"/>
      <c r="B606" s="194" t="s">
        <v>42</v>
      </c>
      <c r="C606" s="23" t="s">
        <v>36</v>
      </c>
      <c r="D606" s="22" t="s">
        <v>37</v>
      </c>
      <c r="E606" s="35" t="s">
        <v>2440</v>
      </c>
      <c r="F606" s="111" t="s">
        <v>2441</v>
      </c>
      <c r="G606" s="17" t="s">
        <v>2442</v>
      </c>
      <c r="H606" s="91" t="s">
        <v>2443</v>
      </c>
      <c r="I606" s="290" t="s">
        <v>2444</v>
      </c>
      <c r="J606" s="300">
        <v>6</v>
      </c>
      <c r="K606" s="17"/>
      <c r="L606" s="17">
        <v>5</v>
      </c>
      <c r="M606" s="17">
        <v>5</v>
      </c>
      <c r="N606" s="33">
        <v>0</v>
      </c>
      <c r="O606" s="33">
        <v>5</v>
      </c>
      <c r="P606" s="33"/>
      <c r="Q606" s="22">
        <f t="shared" si="20"/>
        <v>0</v>
      </c>
      <c r="R606" s="27">
        <v>42276</v>
      </c>
      <c r="S606" s="71"/>
    </row>
    <row r="607" spans="1:19">
      <c r="A607" s="304" t="s">
        <v>2445</v>
      </c>
      <c r="B607" s="194" t="s">
        <v>96</v>
      </c>
      <c r="C607" s="23">
        <v>1</v>
      </c>
      <c r="D607" s="22" t="s">
        <v>37</v>
      </c>
      <c r="E607" s="338" t="s">
        <v>2446</v>
      </c>
      <c r="F607" s="219" t="s">
        <v>2447</v>
      </c>
      <c r="G607" s="49"/>
      <c r="H607" s="497" t="s">
        <v>2448</v>
      </c>
      <c r="I607" s="328" t="s">
        <v>94</v>
      </c>
      <c r="J607" s="315"/>
      <c r="K607" s="305">
        <v>212</v>
      </c>
      <c r="L607" s="119">
        <v>212</v>
      </c>
      <c r="M607" s="119">
        <v>212</v>
      </c>
      <c r="N607" s="189">
        <v>212</v>
      </c>
      <c r="O607" s="26">
        <v>0</v>
      </c>
      <c r="P607" s="26">
        <v>0</v>
      </c>
      <c r="Q607" s="22">
        <f t="shared" si="20"/>
        <v>0</v>
      </c>
      <c r="R607" s="74"/>
      <c r="S607" s="71"/>
    </row>
    <row r="608" spans="1:19">
      <c r="A608" s="261"/>
      <c r="B608" s="194" t="s">
        <v>42</v>
      </c>
      <c r="C608" s="23" t="s">
        <v>36</v>
      </c>
      <c r="D608" s="147" t="s">
        <v>47</v>
      </c>
      <c r="E608" s="498" t="s">
        <v>1883</v>
      </c>
      <c r="F608" s="110" t="s">
        <v>1884</v>
      </c>
      <c r="G608" s="22" t="s">
        <v>1885</v>
      </c>
      <c r="H608" s="183" t="s">
        <v>1886</v>
      </c>
      <c r="I608" s="184"/>
      <c r="J608" s="251"/>
      <c r="K608" s="22"/>
      <c r="L608" s="22"/>
      <c r="M608" s="22"/>
      <c r="N608" s="33"/>
      <c r="O608" s="33"/>
      <c r="P608" s="33"/>
      <c r="Q608" s="22">
        <f t="shared" si="20"/>
        <v>0</v>
      </c>
      <c r="R608" s="74"/>
      <c r="S608" s="71"/>
    </row>
    <row r="609" spans="1:20">
      <c r="A609" s="245"/>
      <c r="B609" s="194" t="s">
        <v>63</v>
      </c>
      <c r="C609" s="158"/>
      <c r="D609" s="499" t="s">
        <v>37</v>
      </c>
      <c r="E609" s="500" t="s">
        <v>1597</v>
      </c>
      <c r="F609" s="501" t="s">
        <v>1598</v>
      </c>
      <c r="G609" s="259" t="s">
        <v>1599</v>
      </c>
      <c r="H609" s="502"/>
      <c r="I609" s="503"/>
      <c r="J609" s="504"/>
      <c r="K609" s="260"/>
      <c r="L609" s="260"/>
      <c r="M609" s="260"/>
      <c r="N609" s="260"/>
      <c r="O609" s="260"/>
      <c r="P609" s="260"/>
      <c r="Q609" s="260">
        <f t="shared" si="20"/>
        <v>0</v>
      </c>
      <c r="R609" s="260"/>
      <c r="S609" s="260"/>
    </row>
    <row r="610" spans="1:20" ht="18">
      <c r="B610" s="17"/>
      <c r="C610" s="17"/>
      <c r="D610" s="17"/>
      <c r="E610" s="17"/>
      <c r="F610" s="17"/>
      <c r="G610" s="17"/>
      <c r="H610" s="1018" t="s">
        <v>2449</v>
      </c>
      <c r="I610" s="17"/>
      <c r="J610" s="370">
        <f t="shared" ref="J610:Q610" si="21">SUM(J11:J609)</f>
        <v>6745.0537634408602</v>
      </c>
      <c r="K610" s="370">
        <f t="shared" si="21"/>
        <v>3375</v>
      </c>
      <c r="L610" s="370">
        <f t="shared" si="21"/>
        <v>10189</v>
      </c>
      <c r="M610" s="370">
        <f t="shared" si="21"/>
        <v>10124</v>
      </c>
      <c r="N610" s="370">
        <f t="shared" si="21"/>
        <v>4832</v>
      </c>
      <c r="O610" s="370">
        <f t="shared" si="21"/>
        <v>2620</v>
      </c>
      <c r="P610" s="370">
        <f t="shared" si="21"/>
        <v>2672.2</v>
      </c>
      <c r="Q610" s="370">
        <f t="shared" si="21"/>
        <v>-0.19999999999999574</v>
      </c>
      <c r="R610" s="1017"/>
      <c r="S610" s="1017"/>
      <c r="T610" t="s">
        <v>986</v>
      </c>
    </row>
    <row r="611" spans="1:20">
      <c r="J611" s="369"/>
      <c r="K611" s="526"/>
      <c r="L611" s="369"/>
      <c r="M611" s="371"/>
      <c r="N611" s="372"/>
      <c r="O611" s="373"/>
      <c r="P611" s="372"/>
      <c r="Q611" s="526"/>
      <c r="R611" s="526"/>
      <c r="S611" s="526"/>
    </row>
    <row r="612" spans="1:20">
      <c r="B612" t="s">
        <v>2450</v>
      </c>
      <c r="J612" s="369"/>
      <c r="K612" s="526"/>
      <c r="L612" s="526"/>
      <c r="M612" s="526"/>
      <c r="N612" s="372"/>
      <c r="O612" s="526"/>
      <c r="P612" s="526"/>
      <c r="Q612" s="526"/>
      <c r="R612" s="526"/>
      <c r="S612" s="526"/>
    </row>
    <row r="613" spans="1:20">
      <c r="B613" t="s">
        <v>63</v>
      </c>
      <c r="C613" t="s">
        <v>2451</v>
      </c>
      <c r="D613" t="s">
        <v>2452</v>
      </c>
      <c r="J613" s="526"/>
      <c r="K613" s="526"/>
      <c r="L613" s="526"/>
      <c r="M613" s="526"/>
      <c r="N613" s="526"/>
      <c r="O613" s="526"/>
      <c r="P613" s="526"/>
      <c r="Q613" s="526"/>
      <c r="R613" s="526"/>
      <c r="S613" s="526"/>
    </row>
    <row r="614" spans="1:20">
      <c r="B614" t="s">
        <v>252</v>
      </c>
      <c r="C614" t="s">
        <v>2451</v>
      </c>
      <c r="D614" t="s">
        <v>2453</v>
      </c>
      <c r="H614" s="374"/>
      <c r="J614" s="526"/>
      <c r="K614" s="526"/>
      <c r="L614" s="526"/>
      <c r="M614" s="526"/>
      <c r="N614" s="371"/>
      <c r="O614" s="526"/>
      <c r="P614" s="1027"/>
      <c r="Q614" s="1027"/>
      <c r="R614" s="1027"/>
      <c r="S614" s="526"/>
    </row>
    <row r="615" spans="1:20">
      <c r="B615" t="s">
        <v>368</v>
      </c>
      <c r="C615" t="s">
        <v>2451</v>
      </c>
      <c r="D615" t="s">
        <v>2454</v>
      </c>
      <c r="J615" s="526"/>
      <c r="K615" s="526"/>
      <c r="L615" s="526"/>
      <c r="M615" s="526"/>
      <c r="N615" s="538"/>
      <c r="O615" s="526"/>
      <c r="P615" s="1028"/>
      <c r="Q615" s="1028"/>
      <c r="R615" s="1028"/>
      <c r="S615" s="526"/>
    </row>
    <row r="616" spans="1:20">
      <c r="B616" t="s">
        <v>42</v>
      </c>
      <c r="C616" t="s">
        <v>2455</v>
      </c>
      <c r="J616" s="376"/>
      <c r="K616" s="526"/>
      <c r="L616" s="526"/>
      <c r="M616" s="526"/>
      <c r="N616" s="371"/>
      <c r="O616" s="526"/>
      <c r="P616" s="1027"/>
      <c r="Q616" s="1027"/>
      <c r="R616" s="1027"/>
      <c r="S616" s="526"/>
    </row>
    <row r="617" spans="1:20">
      <c r="B617" s="377" t="s">
        <v>35</v>
      </c>
      <c r="C617" t="s">
        <v>2456</v>
      </c>
      <c r="J617" s="526"/>
      <c r="K617" s="526"/>
      <c r="L617" s="526"/>
      <c r="M617" s="526"/>
      <c r="N617" s="538"/>
      <c r="O617" s="526"/>
      <c r="P617" s="1029"/>
      <c r="Q617" s="1029"/>
      <c r="R617" s="1029"/>
      <c r="S617" s="372"/>
    </row>
    <row r="618" spans="1:20">
      <c r="J618" s="526"/>
      <c r="K618" s="526"/>
      <c r="L618" s="526"/>
      <c r="M618" s="369"/>
      <c r="N618" s="538"/>
      <c r="O618" s="526"/>
      <c r="P618" s="526"/>
      <c r="Q618" s="538"/>
      <c r="R618" s="538"/>
      <c r="S618" s="526"/>
    </row>
  </sheetData>
  <mergeCells count="5">
    <mergeCell ref="A1:F1"/>
    <mergeCell ref="P614:R614"/>
    <mergeCell ref="P615:R615"/>
    <mergeCell ref="P616:R616"/>
    <mergeCell ref="P617:R617"/>
  </mergeCells>
  <pageMargins left="0.23622047244094488" right="0.23622047244094488" top="0.15748031496062992" bottom="0.15748031496062992" header="0.31496062992125984" footer="0.31496062992125984"/>
  <pageSetup paperSize="9" scale="47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454"/>
  <sheetViews>
    <sheetView topLeftCell="A399" zoomScale="80" zoomScaleNormal="80" zoomScalePageLayoutView="80" workbookViewId="0">
      <selection activeCell="F461" sqref="F461"/>
    </sheetView>
  </sheetViews>
  <sheetFormatPr baseColWidth="10" defaultColWidth="8.83203125" defaultRowHeight="14" x14ac:dyDescent="0"/>
  <cols>
    <col min="1" max="20" width="11" style="998" customWidth="1"/>
    <col min="21" max="21" width="7.1640625" customWidth="1"/>
  </cols>
  <sheetData>
    <row r="1" spans="1:21" s="521" customFormat="1">
      <c r="A1" s="997" t="s">
        <v>3706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</row>
    <row r="2" spans="1:21" s="521" customFormat="1">
      <c r="A2" s="998" t="s">
        <v>3707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8"/>
      <c r="T2" s="998"/>
    </row>
    <row r="3" spans="1:21" s="521" customFormat="1">
      <c r="A3" s="998" t="s">
        <v>3708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</row>
    <row r="4" spans="1:21">
      <c r="A4" s="1030">
        <v>2012</v>
      </c>
      <c r="B4" s="1030"/>
      <c r="C4" s="1030"/>
      <c r="D4" s="1030"/>
      <c r="E4" s="1030"/>
      <c r="F4" s="1030">
        <v>2013</v>
      </c>
      <c r="G4" s="1030"/>
      <c r="H4" s="1030"/>
      <c r="I4" s="1030"/>
      <c r="J4" s="1030"/>
      <c r="K4" s="1030">
        <v>2014</v>
      </c>
      <c r="L4" s="1030"/>
      <c r="M4" s="1030"/>
      <c r="N4" s="1030"/>
      <c r="O4" s="1030"/>
      <c r="P4" s="1030">
        <v>2015</v>
      </c>
      <c r="Q4" s="1030"/>
      <c r="R4" s="1030"/>
      <c r="S4" s="1030"/>
      <c r="T4" s="1030"/>
      <c r="U4" s="521"/>
    </row>
    <row r="5" spans="1:21">
      <c r="A5" s="998" t="s">
        <v>2511</v>
      </c>
      <c r="B5" s="1044" t="s">
        <v>2512</v>
      </c>
      <c r="C5" s="1044"/>
      <c r="D5" s="1044"/>
      <c r="E5" s="998" t="s">
        <v>2513</v>
      </c>
      <c r="F5" s="999" t="s">
        <v>2511</v>
      </c>
      <c r="G5" s="1031" t="s">
        <v>2512</v>
      </c>
      <c r="H5" s="1031"/>
      <c r="I5" s="1031"/>
      <c r="J5" s="1000" t="s">
        <v>2513</v>
      </c>
      <c r="K5" s="998" t="s">
        <v>2511</v>
      </c>
      <c r="L5" s="1044" t="s">
        <v>2512</v>
      </c>
      <c r="M5" s="1044"/>
      <c r="N5" s="1044"/>
      <c r="O5" s="998" t="s">
        <v>2513</v>
      </c>
      <c r="P5" s="999" t="s">
        <v>2511</v>
      </c>
      <c r="Q5" s="1031" t="s">
        <v>2512</v>
      </c>
      <c r="R5" s="1031"/>
      <c r="S5" s="1031"/>
      <c r="T5" s="280" t="s">
        <v>2513</v>
      </c>
      <c r="U5" s="521"/>
    </row>
    <row r="6" spans="1:21">
      <c r="F6" s="999"/>
      <c r="G6" s="280"/>
      <c r="H6" s="280"/>
      <c r="I6" s="280"/>
      <c r="J6" s="1000"/>
      <c r="P6" s="999"/>
      <c r="Q6" s="280"/>
      <c r="R6" s="280"/>
      <c r="S6" s="280"/>
      <c r="T6" s="280"/>
      <c r="U6" s="521"/>
    </row>
    <row r="7" spans="1:21">
      <c r="E7" s="998">
        <v>2425</v>
      </c>
      <c r="F7" s="999"/>
      <c r="G7" s="280"/>
      <c r="H7" s="280"/>
      <c r="I7" s="280"/>
      <c r="J7" s="1000">
        <v>2893</v>
      </c>
      <c r="O7" s="998">
        <v>4000</v>
      </c>
      <c r="P7" s="999"/>
      <c r="Q7" s="280"/>
      <c r="R7" s="280"/>
      <c r="S7" s="280"/>
      <c r="T7" s="280">
        <v>3569</v>
      </c>
      <c r="U7" s="521">
        <v>12887</v>
      </c>
    </row>
    <row r="8" spans="1:21" ht="28">
      <c r="A8" s="1001" t="s">
        <v>2514</v>
      </c>
      <c r="B8" s="1001" t="s">
        <v>2515</v>
      </c>
      <c r="C8" s="1001" t="s">
        <v>2515</v>
      </c>
      <c r="D8" s="1001" t="s">
        <v>2516</v>
      </c>
      <c r="E8" s="525">
        <v>317</v>
      </c>
      <c r="F8" s="1002" t="s">
        <v>2514</v>
      </c>
      <c r="G8" s="1003" t="s">
        <v>2515</v>
      </c>
      <c r="H8" s="1003" t="s">
        <v>2515</v>
      </c>
      <c r="I8" s="1003" t="s">
        <v>2516</v>
      </c>
      <c r="J8" s="527">
        <v>317</v>
      </c>
      <c r="K8" s="1004" t="s">
        <v>2514</v>
      </c>
      <c r="L8" s="1005" t="s">
        <v>2515</v>
      </c>
      <c r="M8" s="1005" t="s">
        <v>2515</v>
      </c>
      <c r="N8" s="1005" t="s">
        <v>2516</v>
      </c>
      <c r="O8" s="528">
        <v>317</v>
      </c>
      <c r="P8" s="999"/>
      <c r="Q8" s="280"/>
      <c r="R8" s="280"/>
      <c r="S8" s="280"/>
      <c r="T8" s="280"/>
      <c r="U8" s="534"/>
    </row>
    <row r="9" spans="1:21" ht="28">
      <c r="A9" s="1001" t="s">
        <v>2517</v>
      </c>
      <c r="B9" s="1001" t="s">
        <v>2518</v>
      </c>
      <c r="C9" s="1001" t="s">
        <v>2518</v>
      </c>
      <c r="D9" s="1001" t="s">
        <v>2519</v>
      </c>
      <c r="E9" s="525">
        <v>3</v>
      </c>
      <c r="F9" s="1002" t="s">
        <v>2517</v>
      </c>
      <c r="G9" s="1003" t="s">
        <v>2518</v>
      </c>
      <c r="H9" s="1003" t="s">
        <v>2518</v>
      </c>
      <c r="I9" s="1003" t="s">
        <v>2519</v>
      </c>
      <c r="J9" s="527">
        <v>3</v>
      </c>
      <c r="K9" s="1004" t="s">
        <v>2517</v>
      </c>
      <c r="L9" s="1005" t="s">
        <v>2518</v>
      </c>
      <c r="M9" s="1005" t="s">
        <v>2518</v>
      </c>
      <c r="N9" s="1005" t="s">
        <v>2519</v>
      </c>
      <c r="O9" s="528">
        <v>3</v>
      </c>
      <c r="P9" s="1006" t="s">
        <v>2517</v>
      </c>
      <c r="Q9" s="1007" t="s">
        <v>2518</v>
      </c>
      <c r="R9" s="1007" t="s">
        <v>2518</v>
      </c>
      <c r="S9" s="1007" t="s">
        <v>2519</v>
      </c>
      <c r="T9" s="523">
        <v>3</v>
      </c>
      <c r="U9" s="524"/>
    </row>
    <row r="10" spans="1:21">
      <c r="A10" s="1001"/>
      <c r="B10" s="1001"/>
      <c r="C10" s="1001"/>
      <c r="D10" s="1001"/>
      <c r="E10" s="525"/>
      <c r="F10" s="1002"/>
      <c r="G10" s="1003"/>
      <c r="H10" s="1003"/>
      <c r="I10" s="1003"/>
      <c r="J10" s="527"/>
      <c r="K10" s="1004" t="s">
        <v>2520</v>
      </c>
      <c r="L10" s="1003" t="s">
        <v>2521</v>
      </c>
      <c r="M10" s="1003" t="s">
        <v>2521</v>
      </c>
      <c r="N10" s="1005" t="s">
        <v>2522</v>
      </c>
      <c r="O10" s="528">
        <v>16</v>
      </c>
      <c r="P10" s="1006" t="s">
        <v>2520</v>
      </c>
      <c r="Q10" s="1003" t="s">
        <v>2521</v>
      </c>
      <c r="R10" s="1003" t="s">
        <v>2521</v>
      </c>
      <c r="S10" s="1007" t="s">
        <v>2522</v>
      </c>
      <c r="T10" s="523">
        <v>16</v>
      </c>
      <c r="U10" s="524"/>
    </row>
    <row r="11" spans="1:21">
      <c r="A11" s="1001" t="s">
        <v>2523</v>
      </c>
      <c r="B11" s="1003" t="s">
        <v>2521</v>
      </c>
      <c r="C11" s="1003" t="s">
        <v>2521</v>
      </c>
      <c r="D11" s="1001" t="s">
        <v>2522</v>
      </c>
      <c r="E11" s="525">
        <v>23</v>
      </c>
      <c r="F11" s="1002" t="s">
        <v>2523</v>
      </c>
      <c r="G11" s="1003" t="s">
        <v>2521</v>
      </c>
      <c r="H11" s="1003" t="s">
        <v>2521</v>
      </c>
      <c r="I11" s="1003" t="s">
        <v>2522</v>
      </c>
      <c r="J11" s="527">
        <v>23</v>
      </c>
      <c r="K11" s="1004" t="s">
        <v>2523</v>
      </c>
      <c r="L11" s="1003" t="s">
        <v>2521</v>
      </c>
      <c r="M11" s="1003" t="s">
        <v>2521</v>
      </c>
      <c r="N11" s="1005" t="s">
        <v>2522</v>
      </c>
      <c r="O11" s="528">
        <v>23</v>
      </c>
      <c r="P11" s="1006" t="s">
        <v>2523</v>
      </c>
      <c r="Q11" s="1003" t="s">
        <v>2521</v>
      </c>
      <c r="R11" s="1003" t="s">
        <v>2521</v>
      </c>
      <c r="S11" s="1007" t="s">
        <v>2522</v>
      </c>
      <c r="T11" s="523">
        <v>23</v>
      </c>
      <c r="U11" s="524"/>
    </row>
    <row r="12" spans="1:21">
      <c r="A12" s="1001" t="s">
        <v>2523</v>
      </c>
      <c r="B12" s="1003" t="s">
        <v>2521</v>
      </c>
      <c r="C12" s="1003" t="s">
        <v>2521</v>
      </c>
      <c r="D12" s="1001" t="s">
        <v>2522</v>
      </c>
      <c r="E12" s="525">
        <v>170</v>
      </c>
      <c r="F12" s="1002" t="s">
        <v>2523</v>
      </c>
      <c r="G12" s="1003" t="s">
        <v>2521</v>
      </c>
      <c r="H12" s="1003" t="s">
        <v>2521</v>
      </c>
      <c r="I12" s="1003" t="s">
        <v>2522</v>
      </c>
      <c r="J12" s="527">
        <v>170</v>
      </c>
      <c r="K12" s="1004" t="s">
        <v>2523</v>
      </c>
      <c r="L12" s="1003" t="s">
        <v>2521</v>
      </c>
      <c r="M12" s="1003" t="s">
        <v>2521</v>
      </c>
      <c r="N12" s="1005" t="s">
        <v>2522</v>
      </c>
      <c r="O12" s="528">
        <v>170</v>
      </c>
      <c r="P12" s="1006" t="s">
        <v>2523</v>
      </c>
      <c r="Q12" s="1003" t="s">
        <v>2521</v>
      </c>
      <c r="R12" s="1003" t="s">
        <v>2521</v>
      </c>
      <c r="S12" s="1007" t="s">
        <v>2522</v>
      </c>
      <c r="T12" s="523">
        <v>170</v>
      </c>
      <c r="U12" s="524"/>
    </row>
    <row r="13" spans="1:21">
      <c r="A13" s="1001" t="s">
        <v>2524</v>
      </c>
      <c r="B13" s="1001" t="s">
        <v>2525</v>
      </c>
      <c r="C13" s="1001" t="s">
        <v>2525</v>
      </c>
      <c r="D13" s="1001" t="s">
        <v>2526</v>
      </c>
      <c r="E13" s="525">
        <v>3</v>
      </c>
      <c r="F13" s="1002" t="s">
        <v>2524</v>
      </c>
      <c r="G13" s="1003" t="s">
        <v>2525</v>
      </c>
      <c r="H13" s="1003" t="s">
        <v>2525</v>
      </c>
      <c r="I13" s="1003" t="s">
        <v>2526</v>
      </c>
      <c r="J13" s="527">
        <v>3</v>
      </c>
      <c r="K13" s="1004" t="s">
        <v>2524</v>
      </c>
      <c r="L13" s="1005" t="s">
        <v>2525</v>
      </c>
      <c r="M13" s="1005" t="s">
        <v>2525</v>
      </c>
      <c r="N13" s="1005" t="s">
        <v>2526</v>
      </c>
      <c r="O13" s="528">
        <v>3</v>
      </c>
      <c r="P13" s="1006" t="s">
        <v>2524</v>
      </c>
      <c r="Q13" s="1007" t="s">
        <v>2525</v>
      </c>
      <c r="R13" s="1007" t="s">
        <v>2525</v>
      </c>
      <c r="S13" s="1007" t="s">
        <v>2526</v>
      </c>
      <c r="T13" s="523">
        <v>3</v>
      </c>
      <c r="U13" s="524"/>
    </row>
    <row r="14" spans="1:21" ht="42">
      <c r="A14" s="1001" t="s">
        <v>2527</v>
      </c>
      <c r="B14" s="1001" t="s">
        <v>2528</v>
      </c>
      <c r="C14" s="1001" t="s">
        <v>2529</v>
      </c>
      <c r="D14" s="1001" t="s">
        <v>2530</v>
      </c>
      <c r="E14" s="525">
        <v>7</v>
      </c>
      <c r="F14" s="1002" t="s">
        <v>2527</v>
      </c>
      <c r="G14" s="1003" t="s">
        <v>2528</v>
      </c>
      <c r="H14" s="1003" t="s">
        <v>2529</v>
      </c>
      <c r="I14" s="1003" t="s">
        <v>2530</v>
      </c>
      <c r="J14" s="527">
        <v>7</v>
      </c>
      <c r="K14" s="1004" t="s">
        <v>2527</v>
      </c>
      <c r="L14" s="1005" t="s">
        <v>2528</v>
      </c>
      <c r="M14" s="1005" t="s">
        <v>2529</v>
      </c>
      <c r="N14" s="1005" t="s">
        <v>2530</v>
      </c>
      <c r="O14" s="528">
        <v>7</v>
      </c>
      <c r="P14" s="1006" t="s">
        <v>2527</v>
      </c>
      <c r="Q14" s="1007" t="s">
        <v>2528</v>
      </c>
      <c r="R14" s="1007" t="s">
        <v>2529</v>
      </c>
      <c r="S14" s="1007" t="s">
        <v>2530</v>
      </c>
      <c r="T14" s="523">
        <v>7</v>
      </c>
      <c r="U14" s="534"/>
    </row>
    <row r="15" spans="1:21">
      <c r="A15" s="1001" t="s">
        <v>2531</v>
      </c>
      <c r="B15" s="1001" t="s">
        <v>2532</v>
      </c>
      <c r="C15" s="1001" t="s">
        <v>2533</v>
      </c>
      <c r="D15" s="1001" t="s">
        <v>2534</v>
      </c>
      <c r="E15" s="525">
        <v>1</v>
      </c>
      <c r="F15" s="1002" t="s">
        <v>2535</v>
      </c>
      <c r="G15" s="1003" t="s">
        <v>2532</v>
      </c>
      <c r="H15" s="1003" t="s">
        <v>2533</v>
      </c>
      <c r="I15" s="1003" t="s">
        <v>2534</v>
      </c>
      <c r="J15" s="527">
        <v>1</v>
      </c>
      <c r="K15" s="1004" t="s">
        <v>2535</v>
      </c>
      <c r="L15" s="1005" t="s">
        <v>2532</v>
      </c>
      <c r="M15" s="1005" t="s">
        <v>2533</v>
      </c>
      <c r="N15" s="1005" t="s">
        <v>2534</v>
      </c>
      <c r="O15" s="528">
        <v>1</v>
      </c>
      <c r="P15" s="1006" t="s">
        <v>2535</v>
      </c>
      <c r="Q15" s="1007" t="s">
        <v>2532</v>
      </c>
      <c r="R15" s="1007" t="s">
        <v>2533</v>
      </c>
      <c r="S15" s="1007" t="s">
        <v>2534</v>
      </c>
      <c r="T15" s="523">
        <v>1</v>
      </c>
      <c r="U15" s="524"/>
    </row>
    <row r="16" spans="1:21" ht="42">
      <c r="A16" s="1001" t="s">
        <v>2536</v>
      </c>
      <c r="B16" s="1001"/>
      <c r="C16" s="1001"/>
      <c r="D16" s="1001"/>
      <c r="E16" s="525"/>
      <c r="F16" s="1002"/>
      <c r="G16" s="1003"/>
      <c r="H16" s="1003"/>
      <c r="I16" s="1003"/>
      <c r="J16" s="527"/>
      <c r="K16" s="1004" t="s">
        <v>2526</v>
      </c>
      <c r="L16" s="1005" t="s">
        <v>2537</v>
      </c>
      <c r="M16" s="1005" t="s">
        <v>2538</v>
      </c>
      <c r="N16" s="1005" t="s">
        <v>2538</v>
      </c>
      <c r="O16" s="528">
        <v>220</v>
      </c>
      <c r="P16" s="1006" t="s">
        <v>2539</v>
      </c>
      <c r="Q16" s="1005" t="s">
        <v>2538</v>
      </c>
      <c r="R16" s="1005" t="s">
        <v>2538</v>
      </c>
      <c r="S16" s="1005" t="s">
        <v>2538</v>
      </c>
      <c r="T16" s="523">
        <v>212</v>
      </c>
      <c r="U16" s="524"/>
    </row>
    <row r="17" spans="1:21" ht="28">
      <c r="A17" s="1001" t="s">
        <v>2540</v>
      </c>
      <c r="B17" s="1001" t="s">
        <v>2541</v>
      </c>
      <c r="C17" s="1001" t="s">
        <v>2542</v>
      </c>
      <c r="D17" s="1001" t="s">
        <v>2543</v>
      </c>
      <c r="E17" s="525">
        <v>1</v>
      </c>
      <c r="F17" s="1002" t="s">
        <v>2544</v>
      </c>
      <c r="G17" s="1003" t="s">
        <v>2541</v>
      </c>
      <c r="H17" s="1003" t="s">
        <v>2542</v>
      </c>
      <c r="I17" s="1003" t="s">
        <v>2543</v>
      </c>
      <c r="J17" s="527">
        <v>1</v>
      </c>
      <c r="K17" s="1004" t="s">
        <v>2544</v>
      </c>
      <c r="L17" s="1005" t="s">
        <v>2541</v>
      </c>
      <c r="M17" s="1005" t="s">
        <v>2542</v>
      </c>
      <c r="N17" s="1005" t="s">
        <v>2543</v>
      </c>
      <c r="O17" s="528">
        <v>1</v>
      </c>
      <c r="P17" s="1006" t="s">
        <v>2544</v>
      </c>
      <c r="Q17" s="1007" t="s">
        <v>2541</v>
      </c>
      <c r="R17" s="1007" t="s">
        <v>2542</v>
      </c>
      <c r="S17" s="1007" t="s">
        <v>2543</v>
      </c>
      <c r="T17" s="523">
        <v>1</v>
      </c>
      <c r="U17" s="524"/>
    </row>
    <row r="18" spans="1:21">
      <c r="A18" s="1001"/>
      <c r="B18" s="1001"/>
      <c r="C18" s="1001"/>
      <c r="D18" s="1001"/>
      <c r="E18" s="525"/>
      <c r="F18" s="1002"/>
      <c r="G18" s="1003"/>
      <c r="H18" s="1003"/>
      <c r="I18" s="1003"/>
      <c r="J18" s="527"/>
      <c r="K18" s="1008"/>
      <c r="L18" s="1009"/>
      <c r="M18" s="1009"/>
      <c r="N18" s="1009"/>
      <c r="O18" s="531"/>
      <c r="P18" s="1006" t="s">
        <v>2545</v>
      </c>
      <c r="Q18" s="1007" t="s">
        <v>2546</v>
      </c>
      <c r="R18" s="1007" t="s">
        <v>2546</v>
      </c>
      <c r="S18" s="1007" t="s">
        <v>2543</v>
      </c>
      <c r="T18" s="523">
        <v>0</v>
      </c>
      <c r="U18" s="524"/>
    </row>
    <row r="19" spans="1:21" ht="28">
      <c r="A19" s="1001" t="s">
        <v>2547</v>
      </c>
      <c r="B19" s="1001" t="s">
        <v>2548</v>
      </c>
      <c r="C19" s="1001" t="s">
        <v>2549</v>
      </c>
      <c r="D19" s="1001" t="s">
        <v>2550</v>
      </c>
      <c r="E19" s="525">
        <v>15</v>
      </c>
      <c r="F19" s="1002" t="s">
        <v>2547</v>
      </c>
      <c r="G19" s="1003" t="s">
        <v>2548</v>
      </c>
      <c r="H19" s="1003" t="s">
        <v>2549</v>
      </c>
      <c r="I19" s="1003" t="s">
        <v>2550</v>
      </c>
      <c r="J19" s="527">
        <v>15</v>
      </c>
      <c r="U19" s="524"/>
    </row>
    <row r="20" spans="1:21" ht="28">
      <c r="A20" s="1001" t="s">
        <v>2547</v>
      </c>
      <c r="B20" s="1001" t="s">
        <v>2548</v>
      </c>
      <c r="C20" s="1001" t="s">
        <v>2551</v>
      </c>
      <c r="D20" s="1001" t="s">
        <v>2550</v>
      </c>
      <c r="E20" s="525">
        <v>98</v>
      </c>
      <c r="F20" s="1002" t="s">
        <v>2547</v>
      </c>
      <c r="G20" s="1003" t="s">
        <v>2548</v>
      </c>
      <c r="H20" s="1003" t="s">
        <v>2551</v>
      </c>
      <c r="I20" s="1003" t="s">
        <v>2550</v>
      </c>
      <c r="J20" s="527">
        <v>98</v>
      </c>
      <c r="K20" s="1004"/>
      <c r="L20" s="1005"/>
      <c r="M20" s="1005"/>
      <c r="N20" s="1005"/>
      <c r="O20" s="528"/>
      <c r="P20" s="1006"/>
      <c r="Q20" s="1007"/>
      <c r="R20" s="1007"/>
      <c r="S20" s="1007"/>
      <c r="T20" s="523"/>
      <c r="U20" s="524"/>
    </row>
    <row r="21" spans="1:21" ht="28">
      <c r="A21" s="1001" t="s">
        <v>2552</v>
      </c>
      <c r="B21" s="1001" t="s">
        <v>2548</v>
      </c>
      <c r="C21" s="1001" t="s">
        <v>2553</v>
      </c>
      <c r="D21" s="1001" t="s">
        <v>2550</v>
      </c>
      <c r="E21" s="525">
        <v>24</v>
      </c>
      <c r="F21" s="1002" t="s">
        <v>2552</v>
      </c>
      <c r="G21" s="1003" t="s">
        <v>2548</v>
      </c>
      <c r="H21" s="1003" t="s">
        <v>2553</v>
      </c>
      <c r="I21" s="1003" t="s">
        <v>2550</v>
      </c>
      <c r="J21" s="527">
        <v>24</v>
      </c>
      <c r="U21" s="524"/>
    </row>
    <row r="22" spans="1:21" ht="28">
      <c r="A22" s="1001" t="s">
        <v>2554</v>
      </c>
      <c r="B22" s="1001" t="s">
        <v>2548</v>
      </c>
      <c r="C22" s="1001" t="s">
        <v>2555</v>
      </c>
      <c r="D22" s="1001" t="s">
        <v>2550</v>
      </c>
      <c r="E22" s="525">
        <v>66</v>
      </c>
      <c r="F22" s="1002" t="s">
        <v>2554</v>
      </c>
      <c r="G22" s="1003" t="s">
        <v>2548</v>
      </c>
      <c r="H22" s="1003" t="s">
        <v>2555</v>
      </c>
      <c r="I22" s="1003" t="s">
        <v>2550</v>
      </c>
      <c r="J22" s="527">
        <v>66</v>
      </c>
      <c r="U22" s="524"/>
    </row>
    <row r="23" spans="1:21" ht="28">
      <c r="A23" s="1001" t="s">
        <v>2554</v>
      </c>
      <c r="B23" s="1001" t="s">
        <v>2548</v>
      </c>
      <c r="C23" s="1001" t="s">
        <v>2556</v>
      </c>
      <c r="D23" s="1001" t="s">
        <v>2550</v>
      </c>
      <c r="E23" s="525">
        <v>77</v>
      </c>
      <c r="F23" s="1002" t="s">
        <v>2554</v>
      </c>
      <c r="G23" s="1003" t="s">
        <v>2548</v>
      </c>
      <c r="H23" s="1003" t="s">
        <v>2556</v>
      </c>
      <c r="I23" s="1003" t="s">
        <v>2550</v>
      </c>
      <c r="J23" s="527">
        <v>77</v>
      </c>
      <c r="U23" s="524"/>
    </row>
    <row r="24" spans="1:21" ht="28">
      <c r="A24" s="1001" t="s">
        <v>2557</v>
      </c>
      <c r="B24" s="1001" t="s">
        <v>2548</v>
      </c>
      <c r="C24" s="1001" t="s">
        <v>2558</v>
      </c>
      <c r="D24" s="1001" t="s">
        <v>2550</v>
      </c>
      <c r="E24" s="525">
        <v>31</v>
      </c>
      <c r="F24" s="1002" t="s">
        <v>2557</v>
      </c>
      <c r="G24" s="1003" t="s">
        <v>2548</v>
      </c>
      <c r="H24" s="1003" t="s">
        <v>2558</v>
      </c>
      <c r="I24" s="1003" t="s">
        <v>2550</v>
      </c>
      <c r="J24" s="527">
        <v>31</v>
      </c>
      <c r="U24" s="524"/>
    </row>
    <row r="25" spans="1:21" ht="28">
      <c r="A25" s="1001" t="s">
        <v>2559</v>
      </c>
      <c r="B25" s="1001" t="s">
        <v>2548</v>
      </c>
      <c r="C25" s="1001" t="s">
        <v>2560</v>
      </c>
      <c r="D25" s="1001" t="s">
        <v>2550</v>
      </c>
      <c r="E25" s="525">
        <v>39</v>
      </c>
      <c r="F25" s="1002" t="s">
        <v>2559</v>
      </c>
      <c r="G25" s="1003" t="s">
        <v>2548</v>
      </c>
      <c r="H25" s="1003" t="s">
        <v>2560</v>
      </c>
      <c r="I25" s="1003" t="s">
        <v>2550</v>
      </c>
      <c r="J25" s="527">
        <v>56</v>
      </c>
      <c r="K25" s="1004" t="s">
        <v>2559</v>
      </c>
      <c r="L25" s="1005" t="s">
        <v>2548</v>
      </c>
      <c r="M25" s="1005" t="s">
        <v>2560</v>
      </c>
      <c r="N25" s="1005" t="s">
        <v>2550</v>
      </c>
      <c r="O25" s="528">
        <v>56</v>
      </c>
      <c r="P25" s="1006" t="s">
        <v>2561</v>
      </c>
      <c r="Q25" s="1007" t="s">
        <v>2548</v>
      </c>
      <c r="R25" s="1007" t="s">
        <v>2562</v>
      </c>
      <c r="S25" s="1007" t="s">
        <v>2550</v>
      </c>
      <c r="T25" s="523">
        <v>57</v>
      </c>
      <c r="U25" s="524"/>
    </row>
    <row r="26" spans="1:21" ht="28">
      <c r="A26" s="1001" t="s">
        <v>2561</v>
      </c>
      <c r="B26" s="1001" t="s">
        <v>2548</v>
      </c>
      <c r="C26" s="1001" t="s">
        <v>2563</v>
      </c>
      <c r="D26" s="1001" t="s">
        <v>2550</v>
      </c>
      <c r="E26" s="525">
        <v>20</v>
      </c>
      <c r="F26" s="1002" t="s">
        <v>2561</v>
      </c>
      <c r="G26" s="1003" t="s">
        <v>2548</v>
      </c>
      <c r="H26" s="1003" t="s">
        <v>2563</v>
      </c>
      <c r="I26" s="1003" t="s">
        <v>2550</v>
      </c>
      <c r="J26" s="527">
        <v>20</v>
      </c>
      <c r="K26" s="1004" t="s">
        <v>2561</v>
      </c>
      <c r="L26" s="1005" t="s">
        <v>2548</v>
      </c>
      <c r="M26" s="1005" t="s">
        <v>2563</v>
      </c>
      <c r="N26" s="1005" t="s">
        <v>2550</v>
      </c>
      <c r="O26" s="528">
        <v>20</v>
      </c>
      <c r="P26" s="1006" t="s">
        <v>2561</v>
      </c>
      <c r="Q26" s="1007" t="s">
        <v>2548</v>
      </c>
      <c r="R26" s="1007" t="s">
        <v>2562</v>
      </c>
      <c r="S26" s="1007" t="s">
        <v>2550</v>
      </c>
      <c r="T26" s="523">
        <v>20</v>
      </c>
      <c r="U26" s="524"/>
    </row>
    <row r="27" spans="1:21" ht="42">
      <c r="A27" s="1001" t="s">
        <v>2564</v>
      </c>
      <c r="B27" s="1001" t="s">
        <v>2548</v>
      </c>
      <c r="C27" s="1001" t="s">
        <v>2565</v>
      </c>
      <c r="D27" s="1001" t="s">
        <v>2550</v>
      </c>
      <c r="E27" s="525">
        <v>88</v>
      </c>
      <c r="F27" s="1002" t="s">
        <v>2564</v>
      </c>
      <c r="G27" s="1003" t="s">
        <v>2548</v>
      </c>
      <c r="H27" s="1003" t="s">
        <v>2565</v>
      </c>
      <c r="I27" s="1003" t="s">
        <v>2550</v>
      </c>
      <c r="J27" s="527">
        <v>88</v>
      </c>
      <c r="U27" s="524"/>
    </row>
    <row r="28" spans="1:21" ht="42">
      <c r="A28" s="1001" t="s">
        <v>2564</v>
      </c>
      <c r="B28" s="1001" t="s">
        <v>2548</v>
      </c>
      <c r="C28" s="1001" t="s">
        <v>2566</v>
      </c>
      <c r="D28" s="1001" t="s">
        <v>2550</v>
      </c>
      <c r="E28" s="525">
        <v>134</v>
      </c>
      <c r="F28" s="1002" t="s">
        <v>2564</v>
      </c>
      <c r="G28" s="1003" t="s">
        <v>2548</v>
      </c>
      <c r="H28" s="1003" t="s">
        <v>2566</v>
      </c>
      <c r="I28" s="1003" t="s">
        <v>2550</v>
      </c>
      <c r="J28" s="527">
        <v>134</v>
      </c>
      <c r="U28" s="524"/>
    </row>
    <row r="29" spans="1:21" ht="42">
      <c r="A29" s="529"/>
      <c r="B29" s="529"/>
      <c r="C29" s="529"/>
      <c r="D29" s="529"/>
      <c r="E29" s="529"/>
      <c r="F29" s="1002" t="s">
        <v>2567</v>
      </c>
      <c r="G29" s="1003" t="s">
        <v>2548</v>
      </c>
      <c r="H29" s="1003" t="s">
        <v>236</v>
      </c>
      <c r="I29" s="1003" t="s">
        <v>2550</v>
      </c>
      <c r="J29" s="527">
        <v>30</v>
      </c>
      <c r="K29" s="1004" t="s">
        <v>2567</v>
      </c>
      <c r="L29" s="1005" t="s">
        <v>2548</v>
      </c>
      <c r="M29" s="1005" t="s">
        <v>236</v>
      </c>
      <c r="N29" s="1005" t="s">
        <v>2550</v>
      </c>
      <c r="O29" s="528">
        <v>30</v>
      </c>
      <c r="P29" s="1006" t="s">
        <v>2567</v>
      </c>
      <c r="Q29" s="1007" t="s">
        <v>2548</v>
      </c>
      <c r="R29" s="1007" t="s">
        <v>2568</v>
      </c>
      <c r="S29" s="1007" t="s">
        <v>2550</v>
      </c>
      <c r="T29" s="523">
        <v>30</v>
      </c>
      <c r="U29" s="524"/>
    </row>
    <row r="30" spans="1:21" ht="28">
      <c r="A30" s="529"/>
      <c r="B30" s="529"/>
      <c r="C30" s="529"/>
      <c r="D30" s="529"/>
      <c r="E30" s="529"/>
      <c r="F30" s="1002" t="s">
        <v>2567</v>
      </c>
      <c r="G30" s="1003" t="s">
        <v>2548</v>
      </c>
      <c r="H30" s="1003" t="s">
        <v>2569</v>
      </c>
      <c r="I30" s="1003" t="s">
        <v>2550</v>
      </c>
      <c r="J30" s="527">
        <v>46</v>
      </c>
      <c r="K30" s="1004" t="s">
        <v>2567</v>
      </c>
      <c r="L30" s="1005" t="s">
        <v>2548</v>
      </c>
      <c r="M30" s="1005" t="s">
        <v>2569</v>
      </c>
      <c r="N30" s="1005" t="s">
        <v>2550</v>
      </c>
      <c r="O30" s="528">
        <v>46</v>
      </c>
      <c r="P30" s="1006" t="s">
        <v>2567</v>
      </c>
      <c r="Q30" s="1007" t="s">
        <v>2548</v>
      </c>
      <c r="R30" s="1007" t="s">
        <v>2568</v>
      </c>
      <c r="S30" s="1007" t="s">
        <v>2550</v>
      </c>
      <c r="T30" s="523">
        <v>46</v>
      </c>
      <c r="U30" s="524"/>
    </row>
    <row r="31" spans="1:21" ht="56">
      <c r="A31" s="529"/>
      <c r="B31" s="529"/>
      <c r="C31" s="529"/>
      <c r="D31" s="529"/>
      <c r="E31" s="529"/>
      <c r="F31" s="1010"/>
      <c r="G31" s="1011"/>
      <c r="H31" s="1011"/>
      <c r="I31" s="1011"/>
      <c r="J31" s="530"/>
      <c r="K31" s="1004" t="s">
        <v>2570</v>
      </c>
      <c r="L31" s="1005" t="s">
        <v>2548</v>
      </c>
      <c r="M31" s="1005" t="s">
        <v>2571</v>
      </c>
      <c r="N31" s="1005" t="s">
        <v>2550</v>
      </c>
      <c r="O31" s="528">
        <v>68</v>
      </c>
      <c r="P31" s="1006" t="s">
        <v>2570</v>
      </c>
      <c r="Q31" s="1007" t="s">
        <v>2548</v>
      </c>
      <c r="R31" s="1007" t="s">
        <v>2572</v>
      </c>
      <c r="S31" s="1007" t="s">
        <v>2550</v>
      </c>
      <c r="T31" s="523">
        <v>68</v>
      </c>
      <c r="U31" s="524"/>
    </row>
    <row r="32" spans="1:21" ht="56">
      <c r="A32" s="529"/>
      <c r="B32" s="529"/>
      <c r="C32" s="529"/>
      <c r="D32" s="529"/>
      <c r="E32" s="529"/>
      <c r="F32" s="1010"/>
      <c r="G32" s="1011"/>
      <c r="H32" s="1011"/>
      <c r="I32" s="1011"/>
      <c r="J32" s="530"/>
      <c r="K32" s="1004" t="s">
        <v>2570</v>
      </c>
      <c r="L32" s="1005" t="s">
        <v>2548</v>
      </c>
      <c r="M32" s="1005" t="s">
        <v>2573</v>
      </c>
      <c r="N32" s="1005" t="s">
        <v>2550</v>
      </c>
      <c r="O32" s="528">
        <v>103</v>
      </c>
      <c r="P32" s="1006" t="s">
        <v>2570</v>
      </c>
      <c r="Q32" s="1007" t="s">
        <v>2548</v>
      </c>
      <c r="R32" s="1007" t="s">
        <v>2572</v>
      </c>
      <c r="S32" s="1007" t="s">
        <v>2550</v>
      </c>
      <c r="T32" s="523">
        <v>103</v>
      </c>
      <c r="U32" s="524"/>
    </row>
    <row r="33" spans="1:22" ht="28">
      <c r="A33" s="1001" t="s">
        <v>2574</v>
      </c>
      <c r="B33" s="1001" t="s">
        <v>2575</v>
      </c>
      <c r="C33" s="1001" t="s">
        <v>2575</v>
      </c>
      <c r="D33" s="1001" t="s">
        <v>2576</v>
      </c>
      <c r="E33" s="525">
        <v>16</v>
      </c>
      <c r="F33" s="1002" t="s">
        <v>2574</v>
      </c>
      <c r="G33" s="1003" t="s">
        <v>2575</v>
      </c>
      <c r="H33" s="1003" t="s">
        <v>2575</v>
      </c>
      <c r="I33" s="1003" t="s">
        <v>2576</v>
      </c>
      <c r="J33" s="527">
        <v>16</v>
      </c>
      <c r="K33" s="1004" t="s">
        <v>2574</v>
      </c>
      <c r="L33" s="1005" t="s">
        <v>2575</v>
      </c>
      <c r="M33" s="1005" t="s">
        <v>2575</v>
      </c>
      <c r="N33" s="1005" t="s">
        <v>2576</v>
      </c>
      <c r="O33" s="528">
        <v>16</v>
      </c>
      <c r="P33" s="1006" t="s">
        <v>2574</v>
      </c>
      <c r="Q33" s="1007" t="s">
        <v>2575</v>
      </c>
      <c r="R33" s="1007" t="s">
        <v>2575</v>
      </c>
      <c r="S33" s="1007" t="s">
        <v>2576</v>
      </c>
      <c r="T33" s="523">
        <v>16</v>
      </c>
      <c r="U33" s="524"/>
    </row>
    <row r="34" spans="1:22" ht="28">
      <c r="A34" s="1001" t="s">
        <v>2577</v>
      </c>
      <c r="B34" s="1001" t="s">
        <v>2578</v>
      </c>
      <c r="C34" s="1001" t="s">
        <v>2579</v>
      </c>
      <c r="D34" s="1001" t="s">
        <v>2580</v>
      </c>
      <c r="E34" s="525">
        <v>4</v>
      </c>
      <c r="F34" s="1002" t="s">
        <v>2577</v>
      </c>
      <c r="G34" s="1003" t="s">
        <v>2578</v>
      </c>
      <c r="H34" s="1003" t="s">
        <v>2579</v>
      </c>
      <c r="I34" s="1003" t="s">
        <v>2580</v>
      </c>
      <c r="J34" s="527">
        <v>4</v>
      </c>
      <c r="K34" s="1004" t="s">
        <v>2577</v>
      </c>
      <c r="L34" s="1005" t="s">
        <v>2578</v>
      </c>
      <c r="M34" s="1005" t="s">
        <v>2579</v>
      </c>
      <c r="N34" s="1005" t="s">
        <v>2580</v>
      </c>
      <c r="O34" s="528">
        <v>4</v>
      </c>
      <c r="P34" s="1006" t="s">
        <v>2577</v>
      </c>
      <c r="Q34" s="1007" t="s">
        <v>2578</v>
      </c>
      <c r="R34" s="1007" t="s">
        <v>2579</v>
      </c>
      <c r="S34" s="1007" t="s">
        <v>2580</v>
      </c>
      <c r="T34" s="523">
        <v>4</v>
      </c>
      <c r="U34" s="524"/>
    </row>
    <row r="35" spans="1:22">
      <c r="A35" s="529"/>
      <c r="B35" s="529"/>
      <c r="C35" s="529"/>
      <c r="D35" s="529"/>
      <c r="E35" s="529"/>
      <c r="F35" s="1002" t="s">
        <v>2581</v>
      </c>
      <c r="G35" s="1003" t="s">
        <v>2582</v>
      </c>
      <c r="H35" s="1003" t="s">
        <v>2582</v>
      </c>
      <c r="I35" s="1003" t="s">
        <v>2583</v>
      </c>
      <c r="J35" s="527">
        <v>6</v>
      </c>
      <c r="K35" s="1004" t="s">
        <v>2581</v>
      </c>
      <c r="L35" s="1005" t="s">
        <v>2582</v>
      </c>
      <c r="M35" s="1005" t="s">
        <v>2582</v>
      </c>
      <c r="N35" s="1005" t="s">
        <v>2583</v>
      </c>
      <c r="O35" s="528">
        <v>6</v>
      </c>
      <c r="P35" s="1006" t="s">
        <v>2581</v>
      </c>
      <c r="Q35" s="1007" t="s">
        <v>2582</v>
      </c>
      <c r="R35" s="1007" t="s">
        <v>2582</v>
      </c>
      <c r="S35" s="1007" t="s">
        <v>2583</v>
      </c>
      <c r="T35" s="523">
        <v>6</v>
      </c>
      <c r="U35" s="524"/>
    </row>
    <row r="36" spans="1:22">
      <c r="A36" s="1001" t="s">
        <v>2584</v>
      </c>
      <c r="B36" s="1001" t="s">
        <v>2585</v>
      </c>
      <c r="C36" s="1001" t="s">
        <v>2585</v>
      </c>
      <c r="D36" s="1001" t="s">
        <v>2526</v>
      </c>
      <c r="E36" s="525">
        <v>1</v>
      </c>
      <c r="F36" s="1002" t="s">
        <v>2584</v>
      </c>
      <c r="G36" s="1003" t="s">
        <v>2585</v>
      </c>
      <c r="H36" s="1003" t="s">
        <v>2585</v>
      </c>
      <c r="I36" s="1003" t="s">
        <v>2526</v>
      </c>
      <c r="J36" s="527">
        <v>1</v>
      </c>
      <c r="K36" s="1004" t="s">
        <v>2584</v>
      </c>
      <c r="L36" s="1005" t="s">
        <v>2585</v>
      </c>
      <c r="M36" s="1005" t="s">
        <v>2585</v>
      </c>
      <c r="N36" s="1005" t="s">
        <v>2526</v>
      </c>
      <c r="O36" s="528">
        <v>1</v>
      </c>
      <c r="P36" s="1006" t="s">
        <v>2584</v>
      </c>
      <c r="Q36" s="1007" t="s">
        <v>2585</v>
      </c>
      <c r="R36" s="1007" t="s">
        <v>2585</v>
      </c>
      <c r="S36" s="1007" t="s">
        <v>2526</v>
      </c>
      <c r="T36" s="523">
        <v>1</v>
      </c>
      <c r="U36" s="524"/>
      <c r="V36" s="521"/>
    </row>
    <row r="37" spans="1:22" ht="28">
      <c r="A37" s="1001" t="s">
        <v>2586</v>
      </c>
      <c r="B37" s="1001" t="s">
        <v>2587</v>
      </c>
      <c r="C37" s="1001" t="s">
        <v>2587</v>
      </c>
      <c r="D37" s="1001" t="s">
        <v>2588</v>
      </c>
      <c r="E37" s="525">
        <v>4</v>
      </c>
      <c r="F37" s="1002" t="s">
        <v>2586</v>
      </c>
      <c r="G37" s="1003" t="s">
        <v>2587</v>
      </c>
      <c r="H37" s="1003" t="s">
        <v>2587</v>
      </c>
      <c r="I37" s="1003" t="s">
        <v>2588</v>
      </c>
      <c r="J37" s="527">
        <v>4</v>
      </c>
      <c r="K37" s="1004" t="s">
        <v>2586</v>
      </c>
      <c r="L37" s="1005" t="s">
        <v>2587</v>
      </c>
      <c r="M37" s="1005" t="s">
        <v>2587</v>
      </c>
      <c r="N37" s="1005" t="s">
        <v>2588</v>
      </c>
      <c r="O37" s="528">
        <v>4</v>
      </c>
      <c r="P37" s="1006" t="s">
        <v>2586</v>
      </c>
      <c r="Q37" s="1007" t="s">
        <v>2587</v>
      </c>
      <c r="R37" s="1007" t="s">
        <v>2587</v>
      </c>
      <c r="S37" s="1007" t="s">
        <v>2588</v>
      </c>
      <c r="T37" s="523">
        <v>4</v>
      </c>
      <c r="U37" s="524"/>
      <c r="V37" s="521"/>
    </row>
    <row r="38" spans="1:22" ht="28">
      <c r="A38" s="1001" t="s">
        <v>2589</v>
      </c>
      <c r="B38" s="1001" t="s">
        <v>2528</v>
      </c>
      <c r="C38" s="1001" t="s">
        <v>2528</v>
      </c>
      <c r="D38" s="1001" t="s">
        <v>2590</v>
      </c>
      <c r="E38" s="525">
        <v>6</v>
      </c>
      <c r="F38" s="1037" t="s">
        <v>2591</v>
      </c>
      <c r="G38" s="1037"/>
      <c r="H38" s="1037"/>
      <c r="I38" s="1037"/>
      <c r="J38" s="1037"/>
      <c r="K38" s="1004"/>
      <c r="L38" s="1005"/>
      <c r="M38" s="1005"/>
      <c r="N38" s="1005"/>
      <c r="O38" s="528"/>
      <c r="P38" s="1006"/>
      <c r="Q38" s="1007"/>
      <c r="R38" s="1007"/>
      <c r="S38" s="1007"/>
      <c r="T38" s="523"/>
      <c r="U38" s="534"/>
      <c r="V38" s="521"/>
    </row>
    <row r="39" spans="1:22" ht="28">
      <c r="A39" s="1001" t="s">
        <v>2592</v>
      </c>
      <c r="B39" s="1001" t="s">
        <v>2593</v>
      </c>
      <c r="C39" s="1001" t="s">
        <v>2593</v>
      </c>
      <c r="D39" s="1001" t="s">
        <v>2594</v>
      </c>
      <c r="E39" s="525">
        <v>13</v>
      </c>
      <c r="F39" s="1012" t="s">
        <v>3709</v>
      </c>
      <c r="K39" s="1004"/>
      <c r="L39" s="1005"/>
      <c r="M39" s="1005"/>
      <c r="N39" s="1005"/>
      <c r="O39" s="528"/>
      <c r="P39" s="1006"/>
      <c r="Q39" s="1007"/>
      <c r="R39" s="1007"/>
      <c r="S39" s="1007"/>
      <c r="T39" s="523"/>
      <c r="U39" s="534"/>
      <c r="V39" s="521"/>
    </row>
    <row r="40" spans="1:22" ht="28">
      <c r="A40" s="1001" t="s">
        <v>2595</v>
      </c>
      <c r="B40" s="1001" t="s">
        <v>2596</v>
      </c>
      <c r="C40" s="1001" t="s">
        <v>2596</v>
      </c>
      <c r="D40" s="1001" t="s">
        <v>2597</v>
      </c>
      <c r="E40" s="525">
        <v>16</v>
      </c>
      <c r="F40" s="1002" t="s">
        <v>2595</v>
      </c>
      <c r="G40" s="1003" t="s">
        <v>2596</v>
      </c>
      <c r="H40" s="1003" t="s">
        <v>2596</v>
      </c>
      <c r="I40" s="1003" t="s">
        <v>2597</v>
      </c>
      <c r="J40" s="527">
        <v>16</v>
      </c>
      <c r="K40" s="1012" t="s">
        <v>3709</v>
      </c>
      <c r="L40" s="1005"/>
      <c r="M40" s="1005"/>
      <c r="N40" s="1005"/>
      <c r="O40" s="528"/>
      <c r="P40" s="1006"/>
      <c r="Q40" s="1007"/>
      <c r="R40" s="1007"/>
      <c r="S40" s="1007"/>
      <c r="T40" s="523"/>
      <c r="U40" s="534"/>
      <c r="V40" s="521"/>
    </row>
    <row r="41" spans="1:22" ht="28">
      <c r="A41" s="1001" t="s">
        <v>2598</v>
      </c>
      <c r="B41" s="1001" t="s">
        <v>2599</v>
      </c>
      <c r="C41" s="1001" t="s">
        <v>2600</v>
      </c>
      <c r="D41" s="1001" t="s">
        <v>2601</v>
      </c>
      <c r="E41" s="525">
        <v>1</v>
      </c>
      <c r="F41" s="1012" t="s">
        <v>3709</v>
      </c>
      <c r="K41" s="1004"/>
      <c r="L41" s="1005"/>
      <c r="M41" s="1005"/>
      <c r="N41" s="1005"/>
      <c r="O41" s="528"/>
      <c r="P41" s="1006"/>
      <c r="Q41" s="1007"/>
      <c r="R41" s="1007"/>
      <c r="S41" s="1007"/>
      <c r="T41" s="523"/>
      <c r="U41" s="534"/>
      <c r="V41" s="521"/>
    </row>
    <row r="42" spans="1:22" ht="42">
      <c r="A42" s="1001" t="s">
        <v>2602</v>
      </c>
      <c r="B42" s="1001" t="s">
        <v>2603</v>
      </c>
      <c r="C42" s="1001" t="s">
        <v>2604</v>
      </c>
      <c r="D42" s="1001" t="s">
        <v>2605</v>
      </c>
      <c r="E42" s="525">
        <v>24</v>
      </c>
      <c r="F42" s="1002" t="s">
        <v>2602</v>
      </c>
      <c r="G42" s="1003" t="s">
        <v>2603</v>
      </c>
      <c r="H42" s="1003" t="s">
        <v>2604</v>
      </c>
      <c r="I42" s="1003" t="s">
        <v>2605</v>
      </c>
      <c r="J42" s="527">
        <v>24</v>
      </c>
      <c r="K42" s="1004" t="s">
        <v>2602</v>
      </c>
      <c r="L42" s="1005" t="s">
        <v>2603</v>
      </c>
      <c r="M42" s="1005" t="s">
        <v>2604</v>
      </c>
      <c r="N42" s="1005" t="s">
        <v>2605</v>
      </c>
      <c r="O42" s="528">
        <v>24</v>
      </c>
      <c r="P42" s="1006" t="s">
        <v>2602</v>
      </c>
      <c r="Q42" s="1007" t="s">
        <v>2603</v>
      </c>
      <c r="R42" s="1007" t="s">
        <v>2604</v>
      </c>
      <c r="S42" s="1007" t="s">
        <v>2605</v>
      </c>
      <c r="T42" s="523">
        <v>24</v>
      </c>
      <c r="U42" s="524"/>
      <c r="V42" s="521"/>
    </row>
    <row r="43" spans="1:22" ht="42">
      <c r="A43" s="1001" t="s">
        <v>2602</v>
      </c>
      <c r="B43" s="1001" t="s">
        <v>2603</v>
      </c>
      <c r="C43" s="1001" t="s">
        <v>1964</v>
      </c>
      <c r="D43" s="1001" t="s">
        <v>2605</v>
      </c>
      <c r="E43" s="525">
        <v>227</v>
      </c>
      <c r="F43" s="1002" t="s">
        <v>2602</v>
      </c>
      <c r="G43" s="1003" t="s">
        <v>2603</v>
      </c>
      <c r="H43" s="1003" t="s">
        <v>1964</v>
      </c>
      <c r="I43" s="1003" t="s">
        <v>2605</v>
      </c>
      <c r="J43" s="527">
        <v>227</v>
      </c>
      <c r="K43" s="1004" t="s">
        <v>2602</v>
      </c>
      <c r="L43" s="1005" t="s">
        <v>2603</v>
      </c>
      <c r="M43" s="1005" t="s">
        <v>1964</v>
      </c>
      <c r="N43" s="1005" t="s">
        <v>2605</v>
      </c>
      <c r="O43" s="528">
        <v>227</v>
      </c>
      <c r="P43" s="1006" t="s">
        <v>2602</v>
      </c>
      <c r="Q43" s="1007" t="s">
        <v>2603</v>
      </c>
      <c r="R43" s="1007" t="s">
        <v>1964</v>
      </c>
      <c r="S43" s="1007" t="s">
        <v>2605</v>
      </c>
      <c r="T43" s="523">
        <v>227</v>
      </c>
      <c r="U43" s="524"/>
      <c r="V43" s="521"/>
    </row>
    <row r="44" spans="1:22" ht="42">
      <c r="K44" s="1004" t="s">
        <v>2526</v>
      </c>
      <c r="L44" s="1005" t="s">
        <v>2603</v>
      </c>
      <c r="M44" s="1005" t="s">
        <v>2606</v>
      </c>
      <c r="N44" s="1005" t="s">
        <v>2605</v>
      </c>
      <c r="O44" s="528">
        <v>14</v>
      </c>
      <c r="P44" s="1006" t="s">
        <v>2526</v>
      </c>
      <c r="Q44" s="1007" t="s">
        <v>2603</v>
      </c>
      <c r="R44" s="1007" t="s">
        <v>2606</v>
      </c>
      <c r="S44" s="1007" t="s">
        <v>2605</v>
      </c>
      <c r="T44" s="523">
        <v>14</v>
      </c>
      <c r="U44" s="524"/>
      <c r="V44" s="521"/>
    </row>
    <row r="45" spans="1:22" ht="42">
      <c r="F45" s="1002" t="s">
        <v>2607</v>
      </c>
      <c r="G45" s="1003" t="s">
        <v>2603</v>
      </c>
      <c r="H45" s="1003" t="s">
        <v>2608</v>
      </c>
      <c r="I45" s="1003" t="s">
        <v>2605</v>
      </c>
      <c r="J45" s="527">
        <v>5</v>
      </c>
      <c r="K45" s="1004" t="s">
        <v>2607</v>
      </c>
      <c r="L45" s="1005" t="s">
        <v>2603</v>
      </c>
      <c r="M45" s="1005" t="s">
        <v>2608</v>
      </c>
      <c r="N45" s="1005" t="s">
        <v>2605</v>
      </c>
      <c r="O45" s="528">
        <v>5</v>
      </c>
      <c r="P45" s="1006" t="s">
        <v>2607</v>
      </c>
      <c r="Q45" s="1007" t="s">
        <v>2603</v>
      </c>
      <c r="R45" s="1007" t="s">
        <v>2608</v>
      </c>
      <c r="S45" s="1007" t="s">
        <v>2605</v>
      </c>
      <c r="T45" s="523">
        <v>5</v>
      </c>
      <c r="U45" s="524"/>
      <c r="V45" s="521"/>
    </row>
    <row r="46" spans="1:22" ht="28">
      <c r="A46" s="1001" t="s">
        <v>2609</v>
      </c>
      <c r="B46" s="1001" t="s">
        <v>2610</v>
      </c>
      <c r="C46" s="1001" t="s">
        <v>2611</v>
      </c>
      <c r="D46" s="1001" t="s">
        <v>2612</v>
      </c>
      <c r="E46" s="525">
        <v>1</v>
      </c>
      <c r="F46" s="1002" t="s">
        <v>2609</v>
      </c>
      <c r="G46" s="1003" t="s">
        <v>2610</v>
      </c>
      <c r="H46" s="1003" t="s">
        <v>2611</v>
      </c>
      <c r="I46" s="1003" t="s">
        <v>2612</v>
      </c>
      <c r="J46" s="527">
        <v>1</v>
      </c>
      <c r="K46" s="1033" t="s">
        <v>2613</v>
      </c>
      <c r="L46" s="1034"/>
      <c r="M46" s="1035"/>
      <c r="N46" s="1005"/>
      <c r="O46" s="528"/>
      <c r="P46" s="1006"/>
      <c r="Q46" s="1007"/>
      <c r="R46" s="1007"/>
      <c r="S46" s="1007"/>
      <c r="T46" s="523"/>
      <c r="U46" s="534"/>
      <c r="V46" s="521"/>
    </row>
    <row r="47" spans="1:22" ht="28">
      <c r="A47" s="1001" t="s">
        <v>2614</v>
      </c>
      <c r="B47" s="1001" t="s">
        <v>2615</v>
      </c>
      <c r="C47" s="1001" t="s">
        <v>2615</v>
      </c>
      <c r="D47" s="1001" t="s">
        <v>2616</v>
      </c>
      <c r="E47" s="525">
        <v>1</v>
      </c>
      <c r="K47" s="1033" t="s">
        <v>2613</v>
      </c>
      <c r="L47" s="1034"/>
      <c r="M47" s="1035"/>
      <c r="U47" s="534"/>
      <c r="V47" s="521"/>
    </row>
    <row r="48" spans="1:22">
      <c r="F48" s="1002" t="s">
        <v>2617</v>
      </c>
      <c r="G48" s="1003" t="s">
        <v>2618</v>
      </c>
      <c r="H48" s="1003" t="s">
        <v>2618</v>
      </c>
      <c r="I48" s="1003" t="s">
        <v>2619</v>
      </c>
      <c r="J48" s="527">
        <v>1</v>
      </c>
      <c r="K48" s="1053" t="s">
        <v>2620</v>
      </c>
      <c r="L48" s="1054"/>
      <c r="M48" s="1054"/>
      <c r="U48" s="534"/>
      <c r="V48" s="521"/>
    </row>
    <row r="49" spans="1:22" ht="28">
      <c r="A49" s="1001" t="s">
        <v>2621</v>
      </c>
      <c r="B49" s="1001" t="s">
        <v>2622</v>
      </c>
      <c r="C49" s="1001" t="s">
        <v>2622</v>
      </c>
      <c r="D49" s="1001" t="s">
        <v>2623</v>
      </c>
      <c r="E49" s="525">
        <v>1</v>
      </c>
      <c r="F49" s="1033" t="s">
        <v>2613</v>
      </c>
      <c r="G49" s="1034"/>
      <c r="H49" s="1035"/>
      <c r="I49" s="1003"/>
      <c r="J49" s="527"/>
      <c r="U49" s="534"/>
      <c r="V49" s="521"/>
    </row>
    <row r="50" spans="1:22" ht="28">
      <c r="A50" s="1001" t="s">
        <v>2624</v>
      </c>
      <c r="B50" s="1001" t="s">
        <v>2625</v>
      </c>
      <c r="C50" s="1001" t="s">
        <v>2626</v>
      </c>
      <c r="D50" s="1001" t="s">
        <v>2627</v>
      </c>
      <c r="E50" s="525">
        <v>1</v>
      </c>
      <c r="F50" s="1002" t="s">
        <v>2628</v>
      </c>
      <c r="G50" s="1033" t="s">
        <v>2613</v>
      </c>
      <c r="H50" s="1034"/>
      <c r="I50" s="1035"/>
      <c r="J50" s="527"/>
      <c r="U50" s="534"/>
      <c r="V50" s="521"/>
    </row>
    <row r="51" spans="1:22" ht="70">
      <c r="A51" s="1001" t="s">
        <v>2629</v>
      </c>
      <c r="B51" s="1001" t="s">
        <v>2630</v>
      </c>
      <c r="C51" s="1001" t="s">
        <v>2630</v>
      </c>
      <c r="D51" s="1001" t="s">
        <v>2631</v>
      </c>
      <c r="E51" s="525">
        <v>9</v>
      </c>
      <c r="F51" s="1002" t="s">
        <v>2629</v>
      </c>
      <c r="G51" s="1003" t="s">
        <v>2630</v>
      </c>
      <c r="H51" s="1003" t="s">
        <v>2630</v>
      </c>
      <c r="I51" s="1003" t="s">
        <v>2631</v>
      </c>
      <c r="J51" s="527">
        <v>9</v>
      </c>
      <c r="K51" s="1004" t="s">
        <v>2629</v>
      </c>
      <c r="L51" s="1005" t="s">
        <v>2630</v>
      </c>
      <c r="M51" s="1005" t="s">
        <v>2630</v>
      </c>
      <c r="N51" s="1005" t="s">
        <v>2631</v>
      </c>
      <c r="O51" s="528">
        <v>9</v>
      </c>
      <c r="P51" s="1006" t="s">
        <v>2629</v>
      </c>
      <c r="Q51" s="1007" t="s">
        <v>2630</v>
      </c>
      <c r="R51" s="1007" t="s">
        <v>2630</v>
      </c>
      <c r="S51" s="1007" t="s">
        <v>2631</v>
      </c>
      <c r="T51" s="523">
        <v>9</v>
      </c>
      <c r="U51" s="534"/>
      <c r="V51" s="532" t="s">
        <v>2632</v>
      </c>
    </row>
    <row r="52" spans="1:22" ht="42">
      <c r="A52" s="1001" t="s">
        <v>2633</v>
      </c>
      <c r="B52" s="1001" t="s">
        <v>2634</v>
      </c>
      <c r="C52" s="1001" t="s">
        <v>2634</v>
      </c>
      <c r="D52" s="1001" t="s">
        <v>2635</v>
      </c>
      <c r="E52" s="525">
        <v>2</v>
      </c>
      <c r="F52" s="1002" t="s">
        <v>2633</v>
      </c>
      <c r="G52" s="1003" t="s">
        <v>2634</v>
      </c>
      <c r="H52" s="1003" t="s">
        <v>2634</v>
      </c>
      <c r="I52" s="1003" t="s">
        <v>2635</v>
      </c>
      <c r="J52" s="527">
        <v>2</v>
      </c>
      <c r="K52" s="1004" t="s">
        <v>2633</v>
      </c>
      <c r="L52" s="1005" t="s">
        <v>2634</v>
      </c>
      <c r="M52" s="1005" t="s">
        <v>2634</v>
      </c>
      <c r="N52" s="1005" t="s">
        <v>2635</v>
      </c>
      <c r="O52" s="528">
        <v>2</v>
      </c>
      <c r="P52" s="1006" t="s">
        <v>2633</v>
      </c>
      <c r="Q52" s="1007" t="s">
        <v>2634</v>
      </c>
      <c r="R52" s="1007" t="s">
        <v>2634</v>
      </c>
      <c r="S52" s="1007" t="s">
        <v>2635</v>
      </c>
      <c r="T52" s="523">
        <v>2</v>
      </c>
      <c r="U52" s="534"/>
      <c r="V52" s="532" t="s">
        <v>2591</v>
      </c>
    </row>
    <row r="53" spans="1:22" ht="56">
      <c r="A53" s="1001" t="s">
        <v>2636</v>
      </c>
      <c r="B53" s="1001" t="s">
        <v>2637</v>
      </c>
      <c r="C53" s="1001" t="s">
        <v>2637</v>
      </c>
      <c r="D53" s="1001" t="s">
        <v>2638</v>
      </c>
      <c r="E53" s="525">
        <v>42</v>
      </c>
      <c r="F53" s="1002" t="s">
        <v>2636</v>
      </c>
      <c r="G53" s="1003" t="s">
        <v>2637</v>
      </c>
      <c r="H53" s="1003" t="s">
        <v>2637</v>
      </c>
      <c r="I53" s="1003" t="s">
        <v>2638</v>
      </c>
      <c r="J53" s="527">
        <v>42</v>
      </c>
      <c r="K53" s="1004" t="s">
        <v>2636</v>
      </c>
      <c r="L53" s="1005" t="s">
        <v>2637</v>
      </c>
      <c r="M53" s="1005" t="s">
        <v>2637</v>
      </c>
      <c r="N53" s="1005" t="s">
        <v>2638</v>
      </c>
      <c r="O53" s="528">
        <v>42</v>
      </c>
      <c r="P53" s="1006" t="s">
        <v>2636</v>
      </c>
      <c r="Q53" s="1007" t="s">
        <v>2637</v>
      </c>
      <c r="R53" s="1007" t="s">
        <v>2637</v>
      </c>
      <c r="S53" s="1007" t="s">
        <v>2638</v>
      </c>
      <c r="T53" s="523">
        <v>42</v>
      </c>
      <c r="U53" s="539"/>
      <c r="V53" s="532" t="s">
        <v>2639</v>
      </c>
    </row>
    <row r="54" spans="1:22" ht="28">
      <c r="A54" s="1001" t="s">
        <v>2640</v>
      </c>
      <c r="B54" s="1001" t="s">
        <v>2641</v>
      </c>
      <c r="C54" s="1001" t="s">
        <v>2641</v>
      </c>
      <c r="D54" s="1001" t="s">
        <v>2642</v>
      </c>
      <c r="E54" s="525">
        <v>16</v>
      </c>
      <c r="F54" s="1002" t="s">
        <v>2643</v>
      </c>
      <c r="G54" s="1003" t="s">
        <v>2641</v>
      </c>
      <c r="H54" s="1003" t="s">
        <v>2641</v>
      </c>
      <c r="I54" s="1003" t="s">
        <v>2642</v>
      </c>
      <c r="J54" s="527">
        <v>16</v>
      </c>
      <c r="K54" s="1004" t="s">
        <v>2643</v>
      </c>
      <c r="L54" s="1005" t="s">
        <v>2641</v>
      </c>
      <c r="M54" s="1005" t="s">
        <v>2641</v>
      </c>
      <c r="N54" s="1005" t="s">
        <v>2642</v>
      </c>
      <c r="O54" s="528">
        <v>16</v>
      </c>
      <c r="P54" s="1006" t="s">
        <v>2643</v>
      </c>
      <c r="Q54" s="1007" t="s">
        <v>2641</v>
      </c>
      <c r="R54" s="1007" t="s">
        <v>2641</v>
      </c>
      <c r="S54" s="1007" t="s">
        <v>2642</v>
      </c>
      <c r="T54" s="523">
        <v>16</v>
      </c>
      <c r="U54" s="524"/>
      <c r="V54" s="533" t="s">
        <v>2644</v>
      </c>
    </row>
    <row r="55" spans="1:22" ht="28">
      <c r="A55" s="1001" t="s">
        <v>2645</v>
      </c>
      <c r="B55" s="1001" t="s">
        <v>2646</v>
      </c>
      <c r="C55" s="1001" t="s">
        <v>2646</v>
      </c>
      <c r="D55" s="1001" t="s">
        <v>2647</v>
      </c>
      <c r="E55" s="525">
        <v>3</v>
      </c>
      <c r="F55" s="1002" t="s">
        <v>2645</v>
      </c>
      <c r="G55" s="1003" t="s">
        <v>2646</v>
      </c>
      <c r="H55" s="1003" t="s">
        <v>2646</v>
      </c>
      <c r="I55" s="1003" t="s">
        <v>2647</v>
      </c>
      <c r="J55" s="527">
        <v>3</v>
      </c>
      <c r="K55" s="1004" t="s">
        <v>2645</v>
      </c>
      <c r="L55" s="1005" t="s">
        <v>2646</v>
      </c>
      <c r="M55" s="1005" t="s">
        <v>2646</v>
      </c>
      <c r="N55" s="1005" t="s">
        <v>2647</v>
      </c>
      <c r="O55" s="528">
        <v>3</v>
      </c>
      <c r="P55" s="1006" t="s">
        <v>2645</v>
      </c>
      <c r="Q55" s="1007" t="s">
        <v>2646</v>
      </c>
      <c r="R55" s="1007" t="s">
        <v>2646</v>
      </c>
      <c r="S55" s="1007" t="s">
        <v>2647</v>
      </c>
      <c r="T55" s="523">
        <v>3</v>
      </c>
      <c r="U55" s="524"/>
      <c r="V55" s="521"/>
    </row>
    <row r="56" spans="1:22" ht="28">
      <c r="K56" s="1004" t="s">
        <v>2648</v>
      </c>
      <c r="L56" s="1005" t="s">
        <v>2649</v>
      </c>
      <c r="M56" s="1005" t="s">
        <v>2649</v>
      </c>
      <c r="N56" s="1005" t="s">
        <v>2650</v>
      </c>
      <c r="O56" s="528">
        <v>18</v>
      </c>
      <c r="P56" s="1006" t="s">
        <v>2648</v>
      </c>
      <c r="Q56" s="1007" t="s">
        <v>2649</v>
      </c>
      <c r="R56" s="1007" t="s">
        <v>2649</v>
      </c>
      <c r="S56" s="1007" t="s">
        <v>2650</v>
      </c>
      <c r="T56" s="523">
        <v>18</v>
      </c>
      <c r="U56" s="524"/>
      <c r="V56" s="521"/>
    </row>
    <row r="57" spans="1:22" ht="28">
      <c r="F57" s="1002" t="s">
        <v>2651</v>
      </c>
      <c r="G57" s="1003" t="s">
        <v>2652</v>
      </c>
      <c r="H57" s="1003" t="s">
        <v>2652</v>
      </c>
      <c r="I57" s="1003" t="s">
        <v>2653</v>
      </c>
      <c r="J57" s="527">
        <v>12</v>
      </c>
      <c r="K57" s="1004" t="s">
        <v>2651</v>
      </c>
      <c r="L57" s="1005" t="s">
        <v>2652</v>
      </c>
      <c r="M57" s="1005" t="s">
        <v>2652</v>
      </c>
      <c r="N57" s="1005" t="s">
        <v>2653</v>
      </c>
      <c r="O57" s="528">
        <v>12</v>
      </c>
      <c r="P57" s="1006" t="s">
        <v>2654</v>
      </c>
      <c r="Q57" s="1007" t="s">
        <v>2652</v>
      </c>
      <c r="R57" s="1007" t="s">
        <v>2652</v>
      </c>
      <c r="S57" s="1007" t="s">
        <v>2653</v>
      </c>
      <c r="T57" s="523">
        <v>12</v>
      </c>
      <c r="U57" s="524"/>
      <c r="V57" s="521"/>
    </row>
    <row r="58" spans="1:22" ht="28">
      <c r="A58" s="1001" t="s">
        <v>2655</v>
      </c>
      <c r="B58" s="1001" t="s">
        <v>2656</v>
      </c>
      <c r="C58" s="1001" t="s">
        <v>2656</v>
      </c>
      <c r="D58" s="1001" t="s">
        <v>2657</v>
      </c>
      <c r="E58" s="525">
        <v>1</v>
      </c>
      <c r="F58" s="1002" t="s">
        <v>2655</v>
      </c>
      <c r="G58" s="1003" t="s">
        <v>2656</v>
      </c>
      <c r="H58" s="1003" t="s">
        <v>2656</v>
      </c>
      <c r="I58" s="1003" t="s">
        <v>2657</v>
      </c>
      <c r="J58" s="527">
        <v>1</v>
      </c>
      <c r="K58" s="1004" t="s">
        <v>2655</v>
      </c>
      <c r="L58" s="1005" t="s">
        <v>2656</v>
      </c>
      <c r="M58" s="1005" t="s">
        <v>2656</v>
      </c>
      <c r="N58" s="1005" t="s">
        <v>2657</v>
      </c>
      <c r="O58" s="528">
        <v>1</v>
      </c>
      <c r="P58" s="1006" t="s">
        <v>2655</v>
      </c>
      <c r="Q58" s="1007" t="s">
        <v>2656</v>
      </c>
      <c r="R58" s="1007" t="s">
        <v>2656</v>
      </c>
      <c r="S58" s="1007" t="s">
        <v>2657</v>
      </c>
      <c r="T58" s="523">
        <v>1</v>
      </c>
      <c r="U58" s="524"/>
      <c r="V58" s="521"/>
    </row>
    <row r="59" spans="1:22" ht="28">
      <c r="A59" s="1001" t="s">
        <v>2658</v>
      </c>
      <c r="B59" s="1001" t="s">
        <v>2659</v>
      </c>
      <c r="C59" s="1001" t="s">
        <v>2659</v>
      </c>
      <c r="D59" s="1001" t="s">
        <v>2660</v>
      </c>
      <c r="E59" s="525">
        <v>2</v>
      </c>
      <c r="F59" s="1002" t="s">
        <v>2658</v>
      </c>
      <c r="G59" s="1003" t="s">
        <v>2659</v>
      </c>
      <c r="H59" s="1003" t="s">
        <v>2659</v>
      </c>
      <c r="I59" s="1003" t="s">
        <v>2660</v>
      </c>
      <c r="J59" s="527">
        <v>2</v>
      </c>
      <c r="K59" s="1004" t="s">
        <v>2658</v>
      </c>
      <c r="L59" s="1005" t="s">
        <v>2659</v>
      </c>
      <c r="M59" s="1005" t="s">
        <v>2659</v>
      </c>
      <c r="N59" s="1005" t="s">
        <v>2660</v>
      </c>
      <c r="O59" s="528">
        <v>2</v>
      </c>
      <c r="U59" s="524"/>
      <c r="V59" s="521"/>
    </row>
    <row r="60" spans="1:22" ht="28">
      <c r="A60" s="1001" t="s">
        <v>2661</v>
      </c>
      <c r="B60" s="1001" t="s">
        <v>2662</v>
      </c>
      <c r="C60" s="1001" t="s">
        <v>2662</v>
      </c>
      <c r="D60" s="1001" t="s">
        <v>2663</v>
      </c>
      <c r="E60" s="525">
        <v>1</v>
      </c>
      <c r="F60" s="1010"/>
      <c r="G60" s="1011"/>
      <c r="H60" s="1011"/>
      <c r="I60" s="1011"/>
      <c r="J60" s="530"/>
      <c r="K60" s="1004"/>
      <c r="L60" s="1005"/>
      <c r="M60" s="1005"/>
      <c r="N60" s="1005"/>
      <c r="O60" s="528"/>
      <c r="U60" s="524"/>
      <c r="V60" s="521"/>
    </row>
    <row r="61" spans="1:22" ht="28">
      <c r="A61" s="1001" t="s">
        <v>2664</v>
      </c>
      <c r="B61" s="1001" t="s">
        <v>2665</v>
      </c>
      <c r="C61" s="1001" t="s">
        <v>2665</v>
      </c>
      <c r="D61" s="1001" t="s">
        <v>2666</v>
      </c>
      <c r="E61" s="525">
        <v>1</v>
      </c>
      <c r="F61" s="1013" t="s">
        <v>2667</v>
      </c>
      <c r="G61" s="1011"/>
      <c r="H61" s="1011"/>
      <c r="I61" s="1011"/>
      <c r="J61" s="530"/>
      <c r="K61" s="1004"/>
      <c r="L61" s="1005"/>
      <c r="M61" s="1005"/>
      <c r="N61" s="1005"/>
      <c r="O61" s="528"/>
      <c r="U61" s="534"/>
      <c r="V61" s="521"/>
    </row>
    <row r="62" spans="1:22">
      <c r="A62" s="1001" t="s">
        <v>2668</v>
      </c>
      <c r="B62" s="1001" t="s">
        <v>2669</v>
      </c>
      <c r="C62" s="1001" t="s">
        <v>2669</v>
      </c>
      <c r="D62" s="1001" t="s">
        <v>2670</v>
      </c>
      <c r="E62" s="525">
        <v>1</v>
      </c>
      <c r="F62" s="1010"/>
      <c r="G62" s="1011"/>
      <c r="H62" s="1011"/>
      <c r="I62" s="1011"/>
      <c r="J62" s="530"/>
      <c r="K62" s="1004"/>
      <c r="L62" s="1005"/>
      <c r="M62" s="1005"/>
      <c r="N62" s="1005"/>
      <c r="O62" s="528"/>
      <c r="U62" s="524"/>
      <c r="V62" s="521"/>
    </row>
    <row r="63" spans="1:22" ht="42">
      <c r="A63" s="1001" t="s">
        <v>2671</v>
      </c>
      <c r="B63" s="1001" t="s">
        <v>2672</v>
      </c>
      <c r="C63" s="1001" t="s">
        <v>2673</v>
      </c>
      <c r="D63" s="1001" t="s">
        <v>2674</v>
      </c>
      <c r="E63" s="525">
        <v>1</v>
      </c>
      <c r="F63" s="1038" t="s">
        <v>1342</v>
      </c>
      <c r="G63" s="1038"/>
      <c r="H63" s="1038"/>
      <c r="I63" s="1038"/>
      <c r="J63" s="530"/>
      <c r="K63" s="1004"/>
      <c r="L63" s="1005"/>
      <c r="M63" s="1005"/>
      <c r="N63" s="1005"/>
      <c r="O63" s="528"/>
      <c r="U63" s="534"/>
      <c r="V63" s="521"/>
    </row>
    <row r="64" spans="1:22" ht="42">
      <c r="A64" s="1001" t="s">
        <v>2675</v>
      </c>
      <c r="B64" s="1001" t="s">
        <v>2676</v>
      </c>
      <c r="C64" s="1001" t="s">
        <v>2677</v>
      </c>
      <c r="D64" s="1001" t="s">
        <v>2653</v>
      </c>
      <c r="E64" s="525">
        <v>12</v>
      </c>
      <c r="F64" s="1010"/>
      <c r="G64" s="1011"/>
      <c r="H64" s="1011"/>
      <c r="I64" s="1011"/>
      <c r="J64" s="530"/>
      <c r="K64" s="1004"/>
      <c r="L64" s="1005"/>
      <c r="M64" s="1005"/>
      <c r="N64" s="1005"/>
      <c r="O64" s="528"/>
      <c r="U64" s="524"/>
      <c r="V64" s="521"/>
    </row>
    <row r="65" spans="1:24">
      <c r="A65" s="1001" t="s">
        <v>2678</v>
      </c>
      <c r="B65" s="1001" t="s">
        <v>2679</v>
      </c>
      <c r="C65" s="1001" t="s">
        <v>2679</v>
      </c>
      <c r="D65" s="1001" t="s">
        <v>2680</v>
      </c>
      <c r="E65" s="525">
        <v>1</v>
      </c>
      <c r="F65" s="1002" t="s">
        <v>2681</v>
      </c>
      <c r="G65" s="1003" t="s">
        <v>2679</v>
      </c>
      <c r="H65" s="1003" t="s">
        <v>2679</v>
      </c>
      <c r="I65" s="1003" t="s">
        <v>2680</v>
      </c>
      <c r="J65" s="527">
        <v>1</v>
      </c>
      <c r="K65" s="1004" t="s">
        <v>2681</v>
      </c>
      <c r="L65" s="1005" t="s">
        <v>2679</v>
      </c>
      <c r="M65" s="1005" t="s">
        <v>2679</v>
      </c>
      <c r="N65" s="1005" t="s">
        <v>2680</v>
      </c>
      <c r="O65" s="528">
        <v>1</v>
      </c>
      <c r="P65" s="1006" t="s">
        <v>2681</v>
      </c>
      <c r="Q65" s="1007" t="s">
        <v>2679</v>
      </c>
      <c r="R65" s="1007" t="s">
        <v>2679</v>
      </c>
      <c r="S65" s="1007" t="s">
        <v>2680</v>
      </c>
      <c r="T65" s="523">
        <v>1</v>
      </c>
      <c r="U65" s="524"/>
      <c r="V65" s="521"/>
    </row>
    <row r="66" spans="1:24" ht="28">
      <c r="A66" s="1001" t="s">
        <v>2682</v>
      </c>
      <c r="B66" s="1001" t="s">
        <v>2683</v>
      </c>
      <c r="C66" s="1001" t="s">
        <v>2683</v>
      </c>
      <c r="D66" s="1001" t="s">
        <v>2684</v>
      </c>
      <c r="E66" s="525">
        <v>6</v>
      </c>
      <c r="F66" s="1002" t="s">
        <v>2682</v>
      </c>
      <c r="G66" s="1003" t="s">
        <v>2683</v>
      </c>
      <c r="H66" s="1003" t="s">
        <v>2683</v>
      </c>
      <c r="I66" s="1003" t="s">
        <v>2684</v>
      </c>
      <c r="J66" s="527">
        <v>6</v>
      </c>
      <c r="K66" s="1004" t="s">
        <v>2682</v>
      </c>
      <c r="L66" s="1005" t="s">
        <v>2683</v>
      </c>
      <c r="M66" s="1005" t="s">
        <v>2683</v>
      </c>
      <c r="N66" s="1005" t="s">
        <v>2684</v>
      </c>
      <c r="O66" s="528">
        <v>5</v>
      </c>
      <c r="U66" s="524"/>
      <c r="V66" s="521"/>
    </row>
    <row r="67" spans="1:24" ht="28">
      <c r="F67" s="1002" t="s">
        <v>2685</v>
      </c>
      <c r="G67" s="1003" t="s">
        <v>2683</v>
      </c>
      <c r="H67" s="1003" t="s">
        <v>2683</v>
      </c>
      <c r="I67" s="1003" t="s">
        <v>2684</v>
      </c>
      <c r="J67" s="527">
        <v>2</v>
      </c>
      <c r="K67" s="1004" t="s">
        <v>2685</v>
      </c>
      <c r="L67" s="1005" t="s">
        <v>2683</v>
      </c>
      <c r="M67" s="1005" t="s">
        <v>2683</v>
      </c>
      <c r="N67" s="1005" t="s">
        <v>2684</v>
      </c>
      <c r="O67" s="528">
        <v>1</v>
      </c>
      <c r="P67" s="1006" t="s">
        <v>2685</v>
      </c>
      <c r="Q67" s="1007" t="s">
        <v>2683</v>
      </c>
      <c r="R67" s="1007" t="s">
        <v>2683</v>
      </c>
      <c r="S67" s="1007" t="s">
        <v>2684</v>
      </c>
      <c r="T67" s="523">
        <v>1</v>
      </c>
      <c r="U67" s="524"/>
      <c r="V67" s="521"/>
    </row>
    <row r="68" spans="1:24" ht="28">
      <c r="A68" s="1001" t="s">
        <v>2686</v>
      </c>
      <c r="B68" s="1001" t="s">
        <v>2687</v>
      </c>
      <c r="C68" s="1001" t="s">
        <v>2687</v>
      </c>
      <c r="D68" s="1001" t="s">
        <v>2688</v>
      </c>
      <c r="E68" s="525">
        <v>2</v>
      </c>
      <c r="F68" s="1002" t="s">
        <v>2686</v>
      </c>
      <c r="G68" s="1003" t="s">
        <v>2687</v>
      </c>
      <c r="H68" s="1003" t="s">
        <v>2687</v>
      </c>
      <c r="I68" s="1003" t="s">
        <v>2688</v>
      </c>
      <c r="J68" s="527">
        <v>2</v>
      </c>
      <c r="K68" s="1004" t="s">
        <v>2686</v>
      </c>
      <c r="L68" s="1005" t="s">
        <v>2687</v>
      </c>
      <c r="M68" s="1005" t="s">
        <v>2687</v>
      </c>
      <c r="N68" s="1005" t="s">
        <v>2689</v>
      </c>
      <c r="O68" s="528">
        <v>2</v>
      </c>
      <c r="P68" s="1006" t="s">
        <v>2686</v>
      </c>
      <c r="Q68" s="1007" t="s">
        <v>2687</v>
      </c>
      <c r="R68" s="1007" t="s">
        <v>2687</v>
      </c>
      <c r="S68" s="1007" t="s">
        <v>2689</v>
      </c>
      <c r="T68" s="523">
        <v>2</v>
      </c>
      <c r="U68" s="534"/>
      <c r="V68" s="1050" t="s">
        <v>2613</v>
      </c>
      <c r="W68" s="1051"/>
      <c r="X68" s="1052"/>
    </row>
    <row r="69" spans="1:24" ht="28">
      <c r="A69" s="1001" t="s">
        <v>2690</v>
      </c>
      <c r="B69" s="1001" t="s">
        <v>2691</v>
      </c>
      <c r="C69" s="1001" t="s">
        <v>2691</v>
      </c>
      <c r="D69" s="1001" t="s">
        <v>2692</v>
      </c>
      <c r="E69" s="525">
        <v>1</v>
      </c>
      <c r="F69" s="1002" t="s">
        <v>2690</v>
      </c>
      <c r="G69" s="1003" t="s">
        <v>2691</v>
      </c>
      <c r="H69" s="1003" t="s">
        <v>2691</v>
      </c>
      <c r="I69" s="1003" t="s">
        <v>2692</v>
      </c>
      <c r="J69" s="527">
        <v>1</v>
      </c>
      <c r="K69" s="1004" t="s">
        <v>2690</v>
      </c>
      <c r="L69" s="1005" t="s">
        <v>2691</v>
      </c>
      <c r="M69" s="1005" t="s">
        <v>2691</v>
      </c>
      <c r="N69" s="1005" t="s">
        <v>2692</v>
      </c>
      <c r="O69" s="528">
        <v>1</v>
      </c>
      <c r="P69" s="1006" t="s">
        <v>2690</v>
      </c>
      <c r="Q69" s="1007" t="s">
        <v>2691</v>
      </c>
      <c r="R69" s="1007" t="s">
        <v>2691</v>
      </c>
      <c r="S69" s="1007" t="s">
        <v>2692</v>
      </c>
      <c r="T69" s="523">
        <v>1</v>
      </c>
      <c r="U69" s="524"/>
      <c r="V69" s="521"/>
      <c r="W69" s="521"/>
      <c r="X69" s="521"/>
    </row>
    <row r="70" spans="1:24">
      <c r="A70" s="1001" t="s">
        <v>2693</v>
      </c>
      <c r="B70" s="1001" t="s">
        <v>2694</v>
      </c>
      <c r="C70" s="1001" t="s">
        <v>2694</v>
      </c>
      <c r="D70" s="1001" t="s">
        <v>2695</v>
      </c>
      <c r="E70" s="525">
        <v>1</v>
      </c>
      <c r="F70" s="1002" t="s">
        <v>2693</v>
      </c>
      <c r="G70" s="1003" t="s">
        <v>2694</v>
      </c>
      <c r="H70" s="1003" t="s">
        <v>2694</v>
      </c>
      <c r="I70" s="1003" t="s">
        <v>2695</v>
      </c>
      <c r="J70" s="527">
        <v>1</v>
      </c>
      <c r="K70" s="1004" t="s">
        <v>2693</v>
      </c>
      <c r="L70" s="1005" t="s">
        <v>2694</v>
      </c>
      <c r="M70" s="1005" t="s">
        <v>2694</v>
      </c>
      <c r="N70" s="1005" t="s">
        <v>2695</v>
      </c>
      <c r="O70" s="528">
        <v>1</v>
      </c>
      <c r="P70" s="1006" t="s">
        <v>2693</v>
      </c>
      <c r="Q70" s="1007" t="s">
        <v>2694</v>
      </c>
      <c r="R70" s="1007" t="s">
        <v>2694</v>
      </c>
      <c r="S70" s="1007" t="s">
        <v>2695</v>
      </c>
      <c r="T70" s="523">
        <v>1</v>
      </c>
      <c r="U70" s="524"/>
      <c r="V70" s="521"/>
      <c r="W70" s="521"/>
      <c r="X70" s="521"/>
    </row>
    <row r="71" spans="1:24" ht="28">
      <c r="A71" s="1001" t="s">
        <v>2696</v>
      </c>
      <c r="B71" s="1001" t="s">
        <v>2697</v>
      </c>
      <c r="C71" s="1001" t="s">
        <v>2697</v>
      </c>
      <c r="D71" s="1001" t="s">
        <v>2638</v>
      </c>
      <c r="E71" s="525">
        <v>8</v>
      </c>
      <c r="F71" s="1002" t="s">
        <v>2698</v>
      </c>
      <c r="G71" s="1003" t="s">
        <v>2697</v>
      </c>
      <c r="H71" s="1003" t="s">
        <v>2697</v>
      </c>
      <c r="I71" s="1003" t="s">
        <v>2638</v>
      </c>
      <c r="J71" s="527">
        <v>8</v>
      </c>
      <c r="K71" s="1004" t="s">
        <v>2698</v>
      </c>
      <c r="L71" s="1005" t="s">
        <v>2697</v>
      </c>
      <c r="M71" s="1005" t="s">
        <v>2697</v>
      </c>
      <c r="N71" s="1005" t="s">
        <v>2638</v>
      </c>
      <c r="O71" s="528">
        <v>8</v>
      </c>
      <c r="P71" s="1006" t="s">
        <v>2698</v>
      </c>
      <c r="Q71" s="1007" t="s">
        <v>2697</v>
      </c>
      <c r="R71" s="1007" t="s">
        <v>2697</v>
      </c>
      <c r="S71" s="1007" t="s">
        <v>2638</v>
      </c>
      <c r="T71" s="523">
        <v>8</v>
      </c>
      <c r="U71" s="524"/>
      <c r="V71" s="521"/>
      <c r="W71" s="521"/>
      <c r="X71" s="521"/>
    </row>
    <row r="72" spans="1:24" ht="28">
      <c r="A72" s="1001" t="s">
        <v>2699</v>
      </c>
      <c r="B72" s="1001" t="s">
        <v>2700</v>
      </c>
      <c r="C72" s="1001" t="s">
        <v>2700</v>
      </c>
      <c r="D72" s="1001" t="s">
        <v>2701</v>
      </c>
      <c r="E72" s="525">
        <v>18</v>
      </c>
      <c r="F72" s="1002" t="s">
        <v>2699</v>
      </c>
      <c r="G72" s="1003" t="s">
        <v>2700</v>
      </c>
      <c r="H72" s="1003" t="s">
        <v>2700</v>
      </c>
      <c r="I72" s="1003" t="s">
        <v>2701</v>
      </c>
      <c r="J72" s="527">
        <v>18</v>
      </c>
      <c r="K72" s="1004" t="s">
        <v>2699</v>
      </c>
      <c r="L72" s="1005" t="s">
        <v>2700</v>
      </c>
      <c r="M72" s="1005" t="s">
        <v>2700</v>
      </c>
      <c r="N72" s="1005" t="s">
        <v>2701</v>
      </c>
      <c r="O72" s="528">
        <v>18</v>
      </c>
      <c r="P72" s="1006" t="s">
        <v>2699</v>
      </c>
      <c r="Q72" s="1007" t="s">
        <v>2700</v>
      </c>
      <c r="R72" s="1007" t="s">
        <v>2700</v>
      </c>
      <c r="S72" s="1007" t="s">
        <v>2701</v>
      </c>
      <c r="T72" s="523">
        <v>18</v>
      </c>
      <c r="U72" s="534"/>
      <c r="V72" s="533" t="s">
        <v>251</v>
      </c>
      <c r="W72" s="521"/>
      <c r="X72" s="521"/>
    </row>
    <row r="73" spans="1:24" ht="28">
      <c r="A73" s="1001" t="s">
        <v>2699</v>
      </c>
      <c r="B73" s="1001" t="s">
        <v>2700</v>
      </c>
      <c r="C73" s="1001" t="s">
        <v>2700</v>
      </c>
      <c r="D73" s="1001" t="s">
        <v>2701</v>
      </c>
      <c r="E73" s="525">
        <v>12</v>
      </c>
      <c r="F73" s="1002" t="s">
        <v>2699</v>
      </c>
      <c r="G73" s="1003" t="s">
        <v>2700</v>
      </c>
      <c r="H73" s="1003" t="s">
        <v>2700</v>
      </c>
      <c r="I73" s="1003" t="s">
        <v>2701</v>
      </c>
      <c r="J73" s="527">
        <v>12</v>
      </c>
      <c r="K73" s="1004" t="s">
        <v>2699</v>
      </c>
      <c r="L73" s="1005" t="s">
        <v>2700</v>
      </c>
      <c r="M73" s="1005" t="s">
        <v>2700</v>
      </c>
      <c r="N73" s="1005" t="s">
        <v>2701</v>
      </c>
      <c r="O73" s="528">
        <v>12</v>
      </c>
      <c r="P73" s="1006" t="s">
        <v>2699</v>
      </c>
      <c r="Q73" s="1007" t="s">
        <v>2700</v>
      </c>
      <c r="R73" s="1007" t="s">
        <v>2700</v>
      </c>
      <c r="S73" s="1007" t="s">
        <v>2701</v>
      </c>
      <c r="T73" s="523">
        <v>12</v>
      </c>
      <c r="U73" s="534"/>
      <c r="V73" s="533" t="s">
        <v>251</v>
      </c>
      <c r="W73" s="521"/>
      <c r="X73" s="521"/>
    </row>
    <row r="74" spans="1:24">
      <c r="A74" s="1001" t="s">
        <v>2702</v>
      </c>
      <c r="B74" s="1001" t="s">
        <v>2703</v>
      </c>
      <c r="C74" s="1001" t="s">
        <v>2703</v>
      </c>
      <c r="D74" s="1001" t="s">
        <v>2704</v>
      </c>
      <c r="E74" s="525">
        <v>7</v>
      </c>
      <c r="F74" s="1002" t="s">
        <v>2702</v>
      </c>
      <c r="G74" s="1003" t="s">
        <v>2703</v>
      </c>
      <c r="H74" s="1003" t="s">
        <v>2703</v>
      </c>
      <c r="I74" s="1003" t="s">
        <v>2704</v>
      </c>
      <c r="J74" s="527">
        <v>7</v>
      </c>
      <c r="K74" s="1004" t="s">
        <v>2702</v>
      </c>
      <c r="L74" s="1005" t="s">
        <v>2703</v>
      </c>
      <c r="M74" s="1005" t="s">
        <v>2703</v>
      </c>
      <c r="N74" s="1005" t="s">
        <v>2704</v>
      </c>
      <c r="O74" s="528">
        <v>7</v>
      </c>
      <c r="P74" s="1006" t="s">
        <v>2702</v>
      </c>
      <c r="Q74" s="1007" t="s">
        <v>2703</v>
      </c>
      <c r="R74" s="1007" t="s">
        <v>2703</v>
      </c>
      <c r="S74" s="1007" t="s">
        <v>2704</v>
      </c>
      <c r="T74" s="523">
        <v>7</v>
      </c>
      <c r="U74" s="524"/>
      <c r="V74" s="521"/>
      <c r="W74" s="521"/>
      <c r="X74" s="521"/>
    </row>
    <row r="75" spans="1:24">
      <c r="A75" s="1001" t="s">
        <v>2705</v>
      </c>
      <c r="B75" s="1001" t="s">
        <v>2706</v>
      </c>
      <c r="C75" s="1001" t="s">
        <v>2706</v>
      </c>
      <c r="D75" s="1001" t="s">
        <v>2704</v>
      </c>
      <c r="E75" s="525">
        <v>4</v>
      </c>
      <c r="F75" s="1002" t="s">
        <v>2705</v>
      </c>
      <c r="G75" s="1003" t="s">
        <v>2706</v>
      </c>
      <c r="H75" s="1003" t="s">
        <v>2706</v>
      </c>
      <c r="I75" s="1003" t="s">
        <v>2704</v>
      </c>
      <c r="J75" s="527">
        <v>4</v>
      </c>
      <c r="K75" s="1004" t="s">
        <v>2705</v>
      </c>
      <c r="L75" s="1005" t="s">
        <v>2706</v>
      </c>
      <c r="M75" s="1005" t="s">
        <v>2706</v>
      </c>
      <c r="N75" s="1005" t="s">
        <v>2704</v>
      </c>
      <c r="O75" s="528">
        <v>4</v>
      </c>
      <c r="P75" s="1006" t="s">
        <v>2705</v>
      </c>
      <c r="Q75" s="1007" t="s">
        <v>2706</v>
      </c>
      <c r="R75" s="1007" t="s">
        <v>2706</v>
      </c>
      <c r="S75" s="1007" t="s">
        <v>2704</v>
      </c>
      <c r="T75" s="523">
        <v>4</v>
      </c>
      <c r="U75" s="524"/>
      <c r="V75" s="521"/>
      <c r="W75" s="521"/>
      <c r="X75" s="521"/>
    </row>
    <row r="76" spans="1:24">
      <c r="A76" s="1001" t="s">
        <v>2707</v>
      </c>
      <c r="B76" s="1001" t="s">
        <v>2708</v>
      </c>
      <c r="C76" s="1001" t="s">
        <v>2708</v>
      </c>
      <c r="D76" s="1001" t="s">
        <v>2704</v>
      </c>
      <c r="E76" s="525">
        <v>4</v>
      </c>
      <c r="F76" s="1002" t="s">
        <v>2707</v>
      </c>
      <c r="G76" s="1003" t="s">
        <v>2708</v>
      </c>
      <c r="H76" s="1003" t="s">
        <v>2708</v>
      </c>
      <c r="I76" s="1003" t="s">
        <v>2704</v>
      </c>
      <c r="J76" s="527">
        <v>4</v>
      </c>
      <c r="U76" s="524"/>
      <c r="V76" s="521"/>
      <c r="W76" s="521"/>
      <c r="X76" s="521"/>
    </row>
    <row r="77" spans="1:24">
      <c r="A77" s="1001" t="s">
        <v>2707</v>
      </c>
      <c r="B77" s="1001" t="s">
        <v>2708</v>
      </c>
      <c r="C77" s="1001" t="s">
        <v>2708</v>
      </c>
      <c r="D77" s="1001" t="s">
        <v>2709</v>
      </c>
      <c r="E77" s="525">
        <v>4</v>
      </c>
      <c r="F77" s="1002" t="s">
        <v>2707</v>
      </c>
      <c r="G77" s="1003" t="s">
        <v>2708</v>
      </c>
      <c r="H77" s="1003" t="s">
        <v>2708</v>
      </c>
      <c r="I77" s="1003" t="s">
        <v>2709</v>
      </c>
      <c r="J77" s="527">
        <v>4</v>
      </c>
      <c r="K77" s="1004" t="s">
        <v>2707</v>
      </c>
      <c r="L77" s="1005" t="s">
        <v>2708</v>
      </c>
      <c r="M77" s="1005" t="s">
        <v>2708</v>
      </c>
      <c r="N77" s="1005" t="s">
        <v>2709</v>
      </c>
      <c r="O77" s="528">
        <v>4</v>
      </c>
      <c r="P77" s="1006" t="s">
        <v>2707</v>
      </c>
      <c r="Q77" s="1007" t="s">
        <v>2708</v>
      </c>
      <c r="R77" s="1007" t="s">
        <v>2708</v>
      </c>
      <c r="S77" s="1007" t="s">
        <v>2709</v>
      </c>
      <c r="T77" s="523">
        <v>4</v>
      </c>
      <c r="U77" s="524"/>
      <c r="V77" s="521"/>
      <c r="W77" s="521"/>
      <c r="X77" s="521"/>
    </row>
    <row r="78" spans="1:24" ht="28">
      <c r="A78" s="1001" t="s">
        <v>2710</v>
      </c>
      <c r="B78" s="1001" t="s">
        <v>2711</v>
      </c>
      <c r="C78" s="1001" t="s">
        <v>2711</v>
      </c>
      <c r="D78" s="1001" t="s">
        <v>2712</v>
      </c>
      <c r="E78" s="525">
        <v>1</v>
      </c>
      <c r="F78" s="1002" t="s">
        <v>2710</v>
      </c>
      <c r="G78" s="1003" t="s">
        <v>2711</v>
      </c>
      <c r="H78" s="1003" t="s">
        <v>2711</v>
      </c>
      <c r="I78" s="1003" t="s">
        <v>2712</v>
      </c>
      <c r="J78" s="527">
        <v>1</v>
      </c>
      <c r="K78" s="1004" t="s">
        <v>2710</v>
      </c>
      <c r="L78" s="1005" t="s">
        <v>2711</v>
      </c>
      <c r="M78" s="1005" t="s">
        <v>2711</v>
      </c>
      <c r="N78" s="1005" t="s">
        <v>2712</v>
      </c>
      <c r="O78" s="528">
        <v>1</v>
      </c>
      <c r="U78" s="524"/>
      <c r="V78" s="521"/>
      <c r="W78" s="521"/>
      <c r="X78" s="521"/>
    </row>
    <row r="79" spans="1:24" ht="28">
      <c r="A79" s="1001" t="s">
        <v>2713</v>
      </c>
      <c r="B79" s="1001" t="s">
        <v>2714</v>
      </c>
      <c r="C79" s="1001" t="s">
        <v>2715</v>
      </c>
      <c r="D79" s="1001" t="s">
        <v>2716</v>
      </c>
      <c r="E79" s="525">
        <v>6</v>
      </c>
      <c r="F79" s="1002" t="s">
        <v>2713</v>
      </c>
      <c r="G79" s="1003" t="s">
        <v>2714</v>
      </c>
      <c r="H79" s="1003" t="s">
        <v>2715</v>
      </c>
      <c r="I79" s="1003" t="s">
        <v>2716</v>
      </c>
      <c r="J79" s="527">
        <v>6</v>
      </c>
      <c r="K79" s="1004"/>
      <c r="L79" s="1005"/>
      <c r="M79" s="1005"/>
      <c r="N79" s="1005"/>
      <c r="O79" s="528"/>
      <c r="P79" s="1006"/>
      <c r="Q79" s="1007"/>
      <c r="R79" s="1007"/>
      <c r="S79" s="1007"/>
      <c r="T79" s="523"/>
      <c r="U79" s="524"/>
      <c r="V79" s="521"/>
      <c r="W79" s="521"/>
      <c r="X79" s="521"/>
    </row>
    <row r="80" spans="1:24">
      <c r="A80" s="1001" t="s">
        <v>2717</v>
      </c>
      <c r="B80" s="1001" t="s">
        <v>2718</v>
      </c>
      <c r="C80" s="1001" t="s">
        <v>2718</v>
      </c>
      <c r="D80" s="1001" t="s">
        <v>2627</v>
      </c>
      <c r="E80" s="525">
        <v>10</v>
      </c>
      <c r="F80" s="1032" t="s">
        <v>2719</v>
      </c>
      <c r="G80" s="1032"/>
      <c r="H80" s="1032"/>
      <c r="I80" s="1032"/>
      <c r="J80" s="530"/>
      <c r="K80" s="1004"/>
      <c r="L80" s="1005"/>
      <c r="M80" s="1005"/>
      <c r="N80" s="1005"/>
      <c r="O80" s="528"/>
      <c r="P80" s="1006"/>
      <c r="Q80" s="1007"/>
      <c r="R80" s="1007"/>
      <c r="S80" s="1007"/>
      <c r="T80" s="523"/>
      <c r="U80" s="534"/>
      <c r="V80" s="521"/>
      <c r="W80" s="521"/>
      <c r="X80" s="521"/>
    </row>
    <row r="81" spans="1:24">
      <c r="A81" s="1001" t="s">
        <v>2720</v>
      </c>
      <c r="B81" s="1001" t="s">
        <v>2721</v>
      </c>
      <c r="C81" s="1001" t="s">
        <v>2721</v>
      </c>
      <c r="D81" s="1001" t="s">
        <v>2526</v>
      </c>
      <c r="E81" s="525">
        <v>1</v>
      </c>
      <c r="F81" s="1002" t="s">
        <v>2720</v>
      </c>
      <c r="G81" s="1003" t="s">
        <v>2721</v>
      </c>
      <c r="H81" s="1003" t="s">
        <v>2721</v>
      </c>
      <c r="I81" s="1003" t="s">
        <v>2526</v>
      </c>
      <c r="J81" s="527">
        <v>1</v>
      </c>
      <c r="K81" s="1033"/>
      <c r="L81" s="1034"/>
      <c r="M81" s="1035"/>
      <c r="N81" s="1005"/>
      <c r="O81" s="528"/>
      <c r="P81" s="1006"/>
      <c r="Q81" s="1007"/>
      <c r="R81" s="1007"/>
      <c r="S81" s="1007"/>
      <c r="T81" s="523"/>
      <c r="U81" s="524"/>
      <c r="V81" s="521"/>
      <c r="W81" s="521"/>
      <c r="X81" s="521"/>
    </row>
    <row r="82" spans="1:24" ht="28">
      <c r="A82" s="1001" t="s">
        <v>2722</v>
      </c>
      <c r="B82" s="1001" t="s">
        <v>2723</v>
      </c>
      <c r="C82" s="1001" t="s">
        <v>2723</v>
      </c>
      <c r="D82" s="1001" t="s">
        <v>2724</v>
      </c>
      <c r="E82" s="525">
        <v>1</v>
      </c>
      <c r="F82" s="1002" t="s">
        <v>2722</v>
      </c>
      <c r="G82" s="1003" t="s">
        <v>2723</v>
      </c>
      <c r="H82" s="1003" t="s">
        <v>2723</v>
      </c>
      <c r="I82" s="1003" t="s">
        <v>2724</v>
      </c>
      <c r="J82" s="527">
        <v>1</v>
      </c>
      <c r="K82" s="1004" t="s">
        <v>2722</v>
      </c>
      <c r="L82" s="1005" t="s">
        <v>2723</v>
      </c>
      <c r="M82" s="1005" t="s">
        <v>2723</v>
      </c>
      <c r="N82" s="1005" t="s">
        <v>2724</v>
      </c>
      <c r="O82" s="528">
        <v>1</v>
      </c>
      <c r="P82" s="1006" t="s">
        <v>2722</v>
      </c>
      <c r="Q82" s="1007" t="s">
        <v>2723</v>
      </c>
      <c r="R82" s="1007" t="s">
        <v>2723</v>
      </c>
      <c r="S82" s="1007" t="s">
        <v>2724</v>
      </c>
      <c r="T82" s="523">
        <v>1</v>
      </c>
      <c r="U82" s="534"/>
      <c r="V82" s="533" t="s">
        <v>989</v>
      </c>
      <c r="W82" s="521"/>
      <c r="X82" s="521"/>
    </row>
    <row r="83" spans="1:24" ht="28">
      <c r="A83" s="1001" t="s">
        <v>2725</v>
      </c>
      <c r="B83" s="1001" t="s">
        <v>2726</v>
      </c>
      <c r="C83" s="1001" t="s">
        <v>2726</v>
      </c>
      <c r="D83" s="1001" t="s">
        <v>2727</v>
      </c>
      <c r="E83" s="525">
        <v>0</v>
      </c>
      <c r="F83" s="1002" t="s">
        <v>2725</v>
      </c>
      <c r="G83" s="1003" t="s">
        <v>2726</v>
      </c>
      <c r="H83" s="1003" t="s">
        <v>2726</v>
      </c>
      <c r="I83" s="1003" t="s">
        <v>2727</v>
      </c>
      <c r="J83" s="527">
        <v>0</v>
      </c>
      <c r="K83" s="1004" t="s">
        <v>2725</v>
      </c>
      <c r="L83" s="1005" t="s">
        <v>2726</v>
      </c>
      <c r="M83" s="1005" t="s">
        <v>2726</v>
      </c>
      <c r="N83" s="1005" t="s">
        <v>2727</v>
      </c>
      <c r="O83" s="528">
        <v>0</v>
      </c>
      <c r="P83" s="1006" t="s">
        <v>2725</v>
      </c>
      <c r="Q83" s="1007" t="s">
        <v>2726</v>
      </c>
      <c r="R83" s="1007" t="s">
        <v>2726</v>
      </c>
      <c r="S83" s="1007" t="s">
        <v>2727</v>
      </c>
      <c r="T83" s="523">
        <v>0</v>
      </c>
      <c r="U83" s="534"/>
      <c r="V83" s="533" t="s">
        <v>2728</v>
      </c>
      <c r="W83" s="521"/>
      <c r="X83" s="521"/>
    </row>
    <row r="84" spans="1:24" ht="42">
      <c r="A84" s="1001" t="s">
        <v>2729</v>
      </c>
      <c r="B84" s="1001" t="s">
        <v>2730</v>
      </c>
      <c r="C84" s="1001" t="s">
        <v>2730</v>
      </c>
      <c r="D84" s="1001" t="s">
        <v>2731</v>
      </c>
      <c r="E84" s="525">
        <v>1</v>
      </c>
      <c r="F84" s="1002" t="s">
        <v>2729</v>
      </c>
      <c r="G84" s="1003" t="s">
        <v>2730</v>
      </c>
      <c r="H84" s="1003" t="s">
        <v>2730</v>
      </c>
      <c r="I84" s="1003" t="s">
        <v>2731</v>
      </c>
      <c r="J84" s="527">
        <v>1</v>
      </c>
      <c r="K84" s="1004" t="s">
        <v>2729</v>
      </c>
      <c r="L84" s="1005" t="s">
        <v>2730</v>
      </c>
      <c r="M84" s="1005" t="s">
        <v>2730</v>
      </c>
      <c r="N84" s="1005" t="s">
        <v>2731</v>
      </c>
      <c r="O84" s="528">
        <v>1</v>
      </c>
      <c r="U84" s="524"/>
      <c r="V84" s="521"/>
    </row>
    <row r="85" spans="1:24" ht="42">
      <c r="A85" s="1001" t="s">
        <v>2732</v>
      </c>
      <c r="B85" s="1001" t="s">
        <v>2733</v>
      </c>
      <c r="C85" s="1001" t="s">
        <v>2733</v>
      </c>
      <c r="D85" s="1001" t="s">
        <v>2660</v>
      </c>
      <c r="E85" s="525">
        <v>2</v>
      </c>
      <c r="F85" s="1002" t="s">
        <v>2734</v>
      </c>
      <c r="G85" s="1003" t="s">
        <v>2733</v>
      </c>
      <c r="H85" s="1003" t="s">
        <v>2735</v>
      </c>
      <c r="I85" s="1003" t="s">
        <v>2660</v>
      </c>
      <c r="J85" s="527">
        <v>6</v>
      </c>
      <c r="K85" s="1004" t="s">
        <v>2734</v>
      </c>
      <c r="L85" s="1005" t="s">
        <v>2733</v>
      </c>
      <c r="M85" s="1005" t="s">
        <v>2735</v>
      </c>
      <c r="N85" s="1005" t="s">
        <v>2660</v>
      </c>
      <c r="O85" s="528">
        <v>6</v>
      </c>
      <c r="P85" s="1006" t="s">
        <v>2734</v>
      </c>
      <c r="Q85" s="1007" t="s">
        <v>2733</v>
      </c>
      <c r="R85" s="1007" t="s">
        <v>2735</v>
      </c>
      <c r="S85" s="1007" t="s">
        <v>2660</v>
      </c>
      <c r="T85" s="523">
        <v>6</v>
      </c>
      <c r="U85" s="524"/>
      <c r="V85" s="521"/>
    </row>
    <row r="86" spans="1:24" ht="28">
      <c r="A86" s="1001" t="s">
        <v>2736</v>
      </c>
      <c r="B86" s="1001" t="s">
        <v>2737</v>
      </c>
      <c r="C86" s="1001" t="s">
        <v>2737</v>
      </c>
      <c r="D86" s="1001" t="s">
        <v>2724</v>
      </c>
      <c r="E86" s="525">
        <v>1</v>
      </c>
      <c r="F86" s="1002" t="s">
        <v>2736</v>
      </c>
      <c r="G86" s="1003" t="s">
        <v>2737</v>
      </c>
      <c r="H86" s="1003" t="s">
        <v>2737</v>
      </c>
      <c r="I86" s="1003" t="s">
        <v>2724</v>
      </c>
      <c r="J86" s="527">
        <v>1</v>
      </c>
      <c r="K86" s="1004" t="s">
        <v>2736</v>
      </c>
      <c r="L86" s="1005" t="s">
        <v>2737</v>
      </c>
      <c r="M86" s="1005" t="s">
        <v>2737</v>
      </c>
      <c r="N86" s="1005" t="s">
        <v>2724</v>
      </c>
      <c r="O86" s="528">
        <v>1</v>
      </c>
      <c r="P86" s="1006" t="s">
        <v>2736</v>
      </c>
      <c r="Q86" s="1007" t="s">
        <v>2737</v>
      </c>
      <c r="R86" s="1007" t="s">
        <v>2737</v>
      </c>
      <c r="S86" s="1007" t="s">
        <v>2724</v>
      </c>
      <c r="T86" s="523">
        <v>1</v>
      </c>
      <c r="U86" s="534"/>
      <c r="V86" s="533" t="s">
        <v>989</v>
      </c>
    </row>
    <row r="87" spans="1:24" ht="28">
      <c r="A87" s="1001" t="s">
        <v>2738</v>
      </c>
      <c r="B87" s="1001" t="s">
        <v>2739</v>
      </c>
      <c r="C87" s="1001" t="s">
        <v>2739</v>
      </c>
      <c r="D87" s="1001" t="s">
        <v>2740</v>
      </c>
      <c r="E87" s="525">
        <v>83</v>
      </c>
      <c r="F87" s="1002" t="s">
        <v>2738</v>
      </c>
      <c r="G87" s="1003" t="s">
        <v>2739</v>
      </c>
      <c r="H87" s="1003" t="s">
        <v>2739</v>
      </c>
      <c r="I87" s="1003" t="s">
        <v>2740</v>
      </c>
      <c r="J87" s="527">
        <v>83</v>
      </c>
      <c r="K87" s="1004" t="s">
        <v>2738</v>
      </c>
      <c r="L87" s="1005" t="s">
        <v>2739</v>
      </c>
      <c r="M87" s="1005" t="s">
        <v>2739</v>
      </c>
      <c r="N87" s="1005" t="s">
        <v>2740</v>
      </c>
      <c r="O87" s="528">
        <v>83</v>
      </c>
      <c r="P87" s="1006" t="s">
        <v>2738</v>
      </c>
      <c r="Q87" s="1007" t="s">
        <v>2739</v>
      </c>
      <c r="R87" s="1007" t="s">
        <v>2739</v>
      </c>
      <c r="S87" s="1007" t="s">
        <v>2740</v>
      </c>
      <c r="T87" s="523">
        <v>83</v>
      </c>
      <c r="U87" s="524"/>
      <c r="V87" s="521"/>
    </row>
    <row r="88" spans="1:24" ht="28">
      <c r="A88" s="1001" t="s">
        <v>2741</v>
      </c>
      <c r="B88" s="1001" t="s">
        <v>2742</v>
      </c>
      <c r="C88" s="1001" t="s">
        <v>2742</v>
      </c>
      <c r="D88" s="1001" t="s">
        <v>2743</v>
      </c>
      <c r="E88" s="525">
        <v>1</v>
      </c>
      <c r="F88" s="1032" t="s">
        <v>989</v>
      </c>
      <c r="G88" s="1036"/>
      <c r="H88" s="1036"/>
      <c r="I88" s="1036"/>
      <c r="J88" s="530"/>
      <c r="K88" s="1008"/>
      <c r="L88" s="1009"/>
      <c r="M88" s="1009"/>
      <c r="N88" s="1009"/>
      <c r="O88" s="531"/>
      <c r="P88" s="1006"/>
      <c r="Q88" s="1007"/>
      <c r="R88" s="1007"/>
      <c r="S88" s="1007"/>
      <c r="T88" s="523"/>
      <c r="U88" s="540"/>
      <c r="V88" s="521"/>
    </row>
    <row r="89" spans="1:24" ht="28">
      <c r="A89" s="1001" t="s">
        <v>2744</v>
      </c>
      <c r="B89" s="1001" t="s">
        <v>2745</v>
      </c>
      <c r="C89" s="1001" t="s">
        <v>2746</v>
      </c>
      <c r="D89" s="1001" t="s">
        <v>2747</v>
      </c>
      <c r="E89" s="525">
        <v>1</v>
      </c>
      <c r="F89" s="1002" t="s">
        <v>2744</v>
      </c>
      <c r="G89" s="1003" t="s">
        <v>2745</v>
      </c>
      <c r="H89" s="1003" t="s">
        <v>2746</v>
      </c>
      <c r="I89" s="1003" t="s">
        <v>2747</v>
      </c>
      <c r="J89" s="527">
        <v>1</v>
      </c>
      <c r="K89" s="1042" t="s">
        <v>989</v>
      </c>
      <c r="L89" s="1043"/>
      <c r="M89" s="1009"/>
      <c r="N89" s="1009"/>
      <c r="O89" s="531"/>
      <c r="P89" s="1006"/>
      <c r="Q89" s="1007"/>
      <c r="R89" s="1007"/>
      <c r="S89" s="1007"/>
      <c r="T89" s="523"/>
      <c r="U89" s="534"/>
      <c r="V89" s="521"/>
    </row>
    <row r="90" spans="1:24" ht="28">
      <c r="A90" s="1001" t="s">
        <v>2748</v>
      </c>
      <c r="B90" s="1001" t="s">
        <v>2749</v>
      </c>
      <c r="C90" s="1001" t="s">
        <v>2749</v>
      </c>
      <c r="D90" s="1001" t="s">
        <v>2526</v>
      </c>
      <c r="E90" s="525">
        <v>0</v>
      </c>
      <c r="F90" s="1045" t="s">
        <v>2750</v>
      </c>
      <c r="G90" s="1045"/>
      <c r="H90" s="1045"/>
      <c r="I90" s="1045"/>
      <c r="J90" s="530"/>
      <c r="K90" s="1008"/>
      <c r="L90" s="1009"/>
      <c r="M90" s="1009"/>
      <c r="N90" s="1009"/>
      <c r="O90" s="531"/>
      <c r="P90" s="1006"/>
      <c r="Q90" s="1007"/>
      <c r="R90" s="1007"/>
      <c r="S90" s="1007"/>
      <c r="T90" s="523"/>
      <c r="U90" s="534"/>
      <c r="V90" s="521"/>
    </row>
    <row r="91" spans="1:24">
      <c r="A91" s="1001" t="s">
        <v>2751</v>
      </c>
      <c r="B91" s="1001" t="s">
        <v>2752</v>
      </c>
      <c r="C91" s="1001" t="s">
        <v>2752</v>
      </c>
      <c r="D91" s="1001" t="s">
        <v>2753</v>
      </c>
      <c r="E91" s="525">
        <v>1</v>
      </c>
      <c r="F91" s="1032" t="s">
        <v>989</v>
      </c>
      <c r="G91" s="1036"/>
      <c r="H91" s="1036"/>
      <c r="I91" s="1036"/>
      <c r="J91" s="530"/>
      <c r="K91" s="1008"/>
      <c r="L91" s="1009"/>
      <c r="M91" s="1009"/>
      <c r="N91" s="1009"/>
      <c r="O91" s="531"/>
      <c r="P91" s="1006"/>
      <c r="Q91" s="1007"/>
      <c r="R91" s="1007"/>
      <c r="S91" s="1007"/>
      <c r="T91" s="523"/>
      <c r="U91" s="534"/>
      <c r="V91" s="521"/>
    </row>
    <row r="92" spans="1:24" ht="28">
      <c r="A92" s="1001" t="s">
        <v>2754</v>
      </c>
      <c r="B92" s="1001" t="s">
        <v>2755</v>
      </c>
      <c r="C92" s="1001" t="s">
        <v>2755</v>
      </c>
      <c r="D92" s="1001" t="s">
        <v>2756</v>
      </c>
      <c r="E92" s="525">
        <v>1</v>
      </c>
      <c r="F92" s="1032" t="s">
        <v>989</v>
      </c>
      <c r="G92" s="1036"/>
      <c r="H92" s="1036"/>
      <c r="I92" s="1036"/>
      <c r="J92" s="530"/>
      <c r="K92" s="1008"/>
      <c r="L92" s="1009"/>
      <c r="M92" s="1009"/>
      <c r="N92" s="1009"/>
      <c r="O92" s="531"/>
      <c r="P92" s="1006"/>
      <c r="Q92" s="1007"/>
      <c r="R92" s="1007"/>
      <c r="S92" s="1007"/>
      <c r="T92" s="523"/>
      <c r="U92" s="534"/>
      <c r="V92" s="521"/>
    </row>
    <row r="93" spans="1:24" ht="28">
      <c r="A93" s="1001" t="s">
        <v>2757</v>
      </c>
      <c r="B93" s="1001" t="s">
        <v>2758</v>
      </c>
      <c r="C93" s="1001" t="s">
        <v>2758</v>
      </c>
      <c r="D93" s="1001" t="s">
        <v>2759</v>
      </c>
      <c r="E93" s="525">
        <v>1</v>
      </c>
      <c r="F93" s="1002" t="s">
        <v>2757</v>
      </c>
      <c r="G93" s="1003" t="s">
        <v>2758</v>
      </c>
      <c r="H93" s="1003" t="s">
        <v>2758</v>
      </c>
      <c r="I93" s="1003" t="s">
        <v>2759</v>
      </c>
      <c r="J93" s="527">
        <v>1</v>
      </c>
      <c r="K93" s="1040" t="s">
        <v>2760</v>
      </c>
      <c r="L93" s="1041"/>
      <c r="M93" s="1041"/>
      <c r="N93" s="1009"/>
      <c r="O93" s="531"/>
      <c r="P93" s="1006"/>
      <c r="Q93" s="1007"/>
      <c r="R93" s="1007"/>
      <c r="S93" s="1007"/>
      <c r="T93" s="523"/>
      <c r="U93" s="534"/>
      <c r="V93" s="521"/>
    </row>
    <row r="94" spans="1:24">
      <c r="A94" s="1001" t="s">
        <v>2761</v>
      </c>
      <c r="B94" s="1001" t="s">
        <v>2762</v>
      </c>
      <c r="C94" s="1001" t="s">
        <v>2762</v>
      </c>
      <c r="D94" s="1001" t="s">
        <v>2763</v>
      </c>
      <c r="E94" s="525">
        <v>1</v>
      </c>
      <c r="F94" s="1002" t="s">
        <v>2764</v>
      </c>
      <c r="G94" s="1003" t="s">
        <v>2762</v>
      </c>
      <c r="H94" s="1003" t="s">
        <v>2762</v>
      </c>
      <c r="I94" s="1003" t="s">
        <v>2763</v>
      </c>
      <c r="J94" s="527">
        <v>1</v>
      </c>
      <c r="K94" s="1004" t="s">
        <v>2764</v>
      </c>
      <c r="L94" s="1005" t="s">
        <v>2762</v>
      </c>
      <c r="M94" s="1005" t="s">
        <v>2762</v>
      </c>
      <c r="N94" s="1005" t="s">
        <v>2763</v>
      </c>
      <c r="O94" s="528">
        <v>1</v>
      </c>
      <c r="P94" s="1006" t="s">
        <v>2764</v>
      </c>
      <c r="Q94" s="1007" t="s">
        <v>2762</v>
      </c>
      <c r="R94" s="1007" t="s">
        <v>2762</v>
      </c>
      <c r="S94" s="1007" t="s">
        <v>2763</v>
      </c>
      <c r="T94" s="523">
        <v>1</v>
      </c>
      <c r="U94" s="524"/>
      <c r="V94" s="521"/>
    </row>
    <row r="95" spans="1:24">
      <c r="A95" s="1001" t="s">
        <v>2765</v>
      </c>
      <c r="B95" s="1001" t="s">
        <v>2766</v>
      </c>
      <c r="C95" s="1001" t="s">
        <v>2766</v>
      </c>
      <c r="D95" s="1001" t="s">
        <v>2767</v>
      </c>
      <c r="E95" s="525">
        <v>3</v>
      </c>
      <c r="F95" s="1002" t="s">
        <v>2768</v>
      </c>
      <c r="G95" s="1003" t="s">
        <v>2766</v>
      </c>
      <c r="H95" s="1003" t="s">
        <v>2766</v>
      </c>
      <c r="I95" s="1003" t="s">
        <v>2767</v>
      </c>
      <c r="J95" s="527">
        <v>3</v>
      </c>
      <c r="K95" s="1004" t="s">
        <v>2768</v>
      </c>
      <c r="L95" s="1005" t="s">
        <v>2766</v>
      </c>
      <c r="M95" s="1005" t="s">
        <v>2766</v>
      </c>
      <c r="N95" s="1005" t="s">
        <v>2767</v>
      </c>
      <c r="O95" s="528">
        <v>3</v>
      </c>
      <c r="P95" s="1006" t="s">
        <v>2768</v>
      </c>
      <c r="Q95" s="1007" t="s">
        <v>2766</v>
      </c>
      <c r="R95" s="1007" t="s">
        <v>2766</v>
      </c>
      <c r="S95" s="1007" t="s">
        <v>2767</v>
      </c>
      <c r="T95" s="523">
        <v>3</v>
      </c>
      <c r="U95" s="524"/>
      <c r="V95" s="521"/>
    </row>
    <row r="96" spans="1:24" ht="28">
      <c r="A96" s="1001" t="s">
        <v>2769</v>
      </c>
      <c r="B96" s="1001" t="s">
        <v>2770</v>
      </c>
      <c r="C96" s="1001" t="s">
        <v>2770</v>
      </c>
      <c r="D96" s="1001" t="s">
        <v>2771</v>
      </c>
      <c r="E96" s="525">
        <v>1</v>
      </c>
      <c r="F96" s="1002" t="s">
        <v>2769</v>
      </c>
      <c r="G96" s="1003" t="s">
        <v>2770</v>
      </c>
      <c r="H96" s="1003" t="s">
        <v>2770</v>
      </c>
      <c r="I96" s="1003" t="s">
        <v>2771</v>
      </c>
      <c r="J96" s="527">
        <v>1</v>
      </c>
      <c r="K96" s="1032" t="s">
        <v>989</v>
      </c>
      <c r="L96" s="1036"/>
      <c r="M96" s="1036"/>
      <c r="N96" s="1036"/>
      <c r="O96" s="531"/>
      <c r="P96" s="1006"/>
      <c r="Q96" s="1007"/>
      <c r="R96" s="1007"/>
      <c r="S96" s="1007"/>
      <c r="T96" s="523"/>
      <c r="U96" s="534"/>
      <c r="V96" s="521"/>
    </row>
    <row r="97" spans="1:22" ht="28">
      <c r="A97" s="1001" t="s">
        <v>2772</v>
      </c>
      <c r="B97" s="1001" t="s">
        <v>2773</v>
      </c>
      <c r="C97" s="1001" t="s">
        <v>2773</v>
      </c>
      <c r="D97" s="1001" t="s">
        <v>2774</v>
      </c>
      <c r="E97" s="525">
        <v>1</v>
      </c>
      <c r="F97" s="1002" t="s">
        <v>2772</v>
      </c>
      <c r="G97" s="1003" t="s">
        <v>2773</v>
      </c>
      <c r="H97" s="1003" t="s">
        <v>2773</v>
      </c>
      <c r="I97" s="1003" t="s">
        <v>2774</v>
      </c>
      <c r="J97" s="527">
        <v>1</v>
      </c>
      <c r="K97" s="1004" t="s">
        <v>2772</v>
      </c>
      <c r="L97" s="1005" t="s">
        <v>2773</v>
      </c>
      <c r="M97" s="1005" t="s">
        <v>2773</v>
      </c>
      <c r="N97" s="1005" t="s">
        <v>2774</v>
      </c>
      <c r="O97" s="528">
        <v>1</v>
      </c>
      <c r="P97" s="1032" t="s">
        <v>989</v>
      </c>
      <c r="Q97" s="1036"/>
      <c r="R97" s="1036"/>
      <c r="S97" s="1036"/>
      <c r="T97" s="523"/>
      <c r="U97" s="534"/>
      <c r="V97" s="521"/>
    </row>
    <row r="98" spans="1:22" ht="28">
      <c r="A98" s="1001" t="s">
        <v>2775</v>
      </c>
      <c r="B98" s="1001" t="s">
        <v>2776</v>
      </c>
      <c r="C98" s="1001" t="s">
        <v>2776</v>
      </c>
      <c r="D98" s="1001" t="s">
        <v>2777</v>
      </c>
      <c r="E98" s="525">
        <v>2</v>
      </c>
      <c r="F98" s="1010"/>
      <c r="G98" s="1011"/>
      <c r="H98" s="1011"/>
      <c r="I98" s="1011"/>
      <c r="J98" s="530"/>
      <c r="K98" s="1008"/>
      <c r="L98" s="1009"/>
      <c r="M98" s="1009"/>
      <c r="N98" s="1009"/>
      <c r="O98" s="531"/>
      <c r="P98" s="1006"/>
      <c r="Q98" s="1007"/>
      <c r="R98" s="1007"/>
      <c r="S98" s="1007"/>
      <c r="T98" s="523"/>
      <c r="U98" s="524"/>
      <c r="V98" s="521"/>
    </row>
    <row r="99" spans="1:22">
      <c r="A99" s="1001" t="s">
        <v>2778</v>
      </c>
      <c r="B99" s="1001" t="s">
        <v>2779</v>
      </c>
      <c r="C99" s="1001" t="s">
        <v>2779</v>
      </c>
      <c r="D99" s="1001" t="s">
        <v>2627</v>
      </c>
      <c r="E99" s="525">
        <v>2</v>
      </c>
      <c r="F99" s="1002" t="s">
        <v>2778</v>
      </c>
      <c r="G99" s="1003" t="s">
        <v>2779</v>
      </c>
      <c r="H99" s="1003" t="s">
        <v>2779</v>
      </c>
      <c r="I99" s="1003" t="s">
        <v>2627</v>
      </c>
      <c r="J99" s="527">
        <v>2</v>
      </c>
      <c r="K99" s="1008"/>
      <c r="L99" s="1009"/>
      <c r="M99" s="1009"/>
      <c r="N99" s="1009"/>
      <c r="O99" s="531"/>
      <c r="P99" s="1006"/>
      <c r="Q99" s="1007"/>
      <c r="R99" s="1007"/>
      <c r="S99" s="1007"/>
      <c r="T99" s="523"/>
      <c r="U99" s="524"/>
      <c r="V99" s="521"/>
    </row>
    <row r="100" spans="1:22" ht="28">
      <c r="A100" s="1001" t="s">
        <v>2780</v>
      </c>
      <c r="B100" s="1001" t="s">
        <v>2781</v>
      </c>
      <c r="C100" s="1001" t="s">
        <v>2781</v>
      </c>
      <c r="D100" s="1001" t="s">
        <v>2782</v>
      </c>
      <c r="E100" s="525">
        <v>1</v>
      </c>
      <c r="F100" s="1010"/>
      <c r="G100" s="1011"/>
      <c r="H100" s="1011"/>
      <c r="I100" s="1011"/>
      <c r="J100" s="530"/>
      <c r="K100" s="1004" t="s">
        <v>2780</v>
      </c>
      <c r="L100" s="1005" t="s">
        <v>2781</v>
      </c>
      <c r="M100" s="1005" t="s">
        <v>2781</v>
      </c>
      <c r="N100" s="1005" t="s">
        <v>2782</v>
      </c>
      <c r="O100" s="528">
        <v>1</v>
      </c>
      <c r="P100" s="1006"/>
      <c r="Q100" s="1007"/>
      <c r="R100" s="1007"/>
      <c r="S100" s="1007"/>
      <c r="T100" s="523"/>
      <c r="U100" s="524"/>
    </row>
    <row r="101" spans="1:22" ht="28">
      <c r="A101" s="1001" t="s">
        <v>2783</v>
      </c>
      <c r="B101" s="1001" t="s">
        <v>2784</v>
      </c>
      <c r="C101" s="1001" t="s">
        <v>2784</v>
      </c>
      <c r="D101" s="1001" t="s">
        <v>2605</v>
      </c>
      <c r="E101" s="525">
        <v>1</v>
      </c>
      <c r="F101" s="1010"/>
      <c r="G101" s="1011"/>
      <c r="H101" s="1011"/>
      <c r="I101" s="1011"/>
      <c r="J101" s="530"/>
      <c r="K101" s="1008"/>
      <c r="L101" s="1009"/>
      <c r="M101" s="1009"/>
      <c r="N101" s="1009"/>
      <c r="O101" s="531"/>
      <c r="P101" s="1006"/>
      <c r="Q101" s="1007"/>
      <c r="R101" s="1007"/>
      <c r="S101" s="1007"/>
      <c r="T101" s="523"/>
      <c r="U101" s="524"/>
    </row>
    <row r="102" spans="1:22" ht="28">
      <c r="A102" s="1001" t="s">
        <v>2785</v>
      </c>
      <c r="B102" s="1001" t="s">
        <v>2786</v>
      </c>
      <c r="C102" s="1001" t="s">
        <v>2786</v>
      </c>
      <c r="D102" s="1001" t="s">
        <v>2605</v>
      </c>
      <c r="E102" s="525">
        <v>1</v>
      </c>
      <c r="F102" s="1038" t="s">
        <v>2787</v>
      </c>
      <c r="G102" s="1038"/>
      <c r="H102" s="1038"/>
      <c r="I102" s="1011"/>
      <c r="J102" s="530"/>
      <c r="K102" s="1008"/>
      <c r="L102" s="1009"/>
      <c r="M102" s="1009"/>
      <c r="N102" s="1009"/>
      <c r="O102" s="531"/>
      <c r="P102" s="1006"/>
      <c r="Q102" s="1007"/>
      <c r="R102" s="1007"/>
      <c r="S102" s="1007"/>
      <c r="T102" s="523"/>
      <c r="U102" s="534"/>
    </row>
    <row r="103" spans="1:22">
      <c r="A103" s="1001" t="s">
        <v>2788</v>
      </c>
      <c r="B103" s="1001" t="s">
        <v>2789</v>
      </c>
      <c r="C103" s="1001" t="s">
        <v>2789</v>
      </c>
      <c r="D103" s="1001" t="s">
        <v>2522</v>
      </c>
      <c r="E103" s="525">
        <v>1</v>
      </c>
      <c r="F103" s="1010"/>
      <c r="G103" s="1011"/>
      <c r="H103" s="1011"/>
      <c r="I103" s="1011"/>
      <c r="J103" s="530"/>
      <c r="K103" s="1008"/>
      <c r="L103" s="1009"/>
      <c r="M103" s="1009"/>
      <c r="N103" s="1009"/>
      <c r="O103" s="531"/>
      <c r="P103" s="1006"/>
      <c r="Q103" s="1007"/>
      <c r="R103" s="1007"/>
      <c r="S103" s="1007"/>
      <c r="T103" s="523"/>
      <c r="U103" s="524"/>
    </row>
    <row r="104" spans="1:22" ht="28">
      <c r="A104" s="1001" t="s">
        <v>2790</v>
      </c>
      <c r="B104" s="1001" t="s">
        <v>2791</v>
      </c>
      <c r="C104" s="1001" t="s">
        <v>2792</v>
      </c>
      <c r="D104" s="1001" t="s">
        <v>2793</v>
      </c>
      <c r="E104" s="525">
        <v>1</v>
      </c>
      <c r="F104" s="1002" t="s">
        <v>2790</v>
      </c>
      <c r="G104" s="1003" t="s">
        <v>2791</v>
      </c>
      <c r="H104" s="1003" t="s">
        <v>2792</v>
      </c>
      <c r="I104" s="1003" t="s">
        <v>2793</v>
      </c>
      <c r="J104" s="527">
        <v>1</v>
      </c>
      <c r="K104" s="1008"/>
      <c r="L104" s="1009"/>
      <c r="M104" s="1009"/>
      <c r="N104" s="1009"/>
      <c r="O104" s="531"/>
      <c r="U104" s="524"/>
    </row>
    <row r="105" spans="1:22">
      <c r="A105" s="1001" t="s">
        <v>2794</v>
      </c>
      <c r="B105" s="1001" t="s">
        <v>2669</v>
      </c>
      <c r="C105" s="1001" t="s">
        <v>2669</v>
      </c>
      <c r="D105" s="1001" t="s">
        <v>2795</v>
      </c>
      <c r="E105" s="525">
        <v>1</v>
      </c>
      <c r="F105" s="1002" t="s">
        <v>2794</v>
      </c>
      <c r="G105" s="1003" t="s">
        <v>2669</v>
      </c>
      <c r="H105" s="1003" t="s">
        <v>2669</v>
      </c>
      <c r="I105" s="1003" t="s">
        <v>2795</v>
      </c>
      <c r="J105" s="527">
        <v>1</v>
      </c>
      <c r="U105" s="524"/>
    </row>
    <row r="106" spans="1:22" ht="28">
      <c r="A106" s="1001" t="s">
        <v>2796</v>
      </c>
      <c r="B106" s="1001" t="s">
        <v>2781</v>
      </c>
      <c r="C106" s="1001" t="s">
        <v>2781</v>
      </c>
      <c r="D106" s="1001" t="s">
        <v>2797</v>
      </c>
      <c r="E106" s="525">
        <v>3</v>
      </c>
      <c r="F106" s="1002" t="s">
        <v>2796</v>
      </c>
      <c r="G106" s="1003" t="s">
        <v>2781</v>
      </c>
      <c r="H106" s="1003" t="s">
        <v>2781</v>
      </c>
      <c r="I106" s="1003" t="s">
        <v>2797</v>
      </c>
      <c r="J106" s="527">
        <v>3</v>
      </c>
      <c r="K106" s="1004" t="s">
        <v>2798</v>
      </c>
      <c r="L106" s="1005" t="s">
        <v>2781</v>
      </c>
      <c r="M106" s="1005" t="s">
        <v>2781</v>
      </c>
      <c r="N106" s="1005" t="s">
        <v>2797</v>
      </c>
      <c r="O106" s="528">
        <v>3</v>
      </c>
      <c r="P106" s="1006" t="s">
        <v>2798</v>
      </c>
      <c r="Q106" s="1007" t="s">
        <v>2781</v>
      </c>
      <c r="R106" s="1007" t="s">
        <v>2781</v>
      </c>
      <c r="S106" s="1007" t="s">
        <v>2797</v>
      </c>
      <c r="T106" s="523">
        <v>3</v>
      </c>
      <c r="U106" s="524"/>
    </row>
    <row r="107" spans="1:22" ht="28">
      <c r="A107" s="1001" t="s">
        <v>2799</v>
      </c>
      <c r="B107" s="1001" t="s">
        <v>2800</v>
      </c>
      <c r="C107" s="1001" t="s">
        <v>2800</v>
      </c>
      <c r="D107" s="1001" t="s">
        <v>2653</v>
      </c>
      <c r="E107" s="525">
        <v>1</v>
      </c>
      <c r="F107" s="1002" t="s">
        <v>2799</v>
      </c>
      <c r="G107" s="1003" t="s">
        <v>2800</v>
      </c>
      <c r="H107" s="1003" t="s">
        <v>2800</v>
      </c>
      <c r="I107" s="1003" t="s">
        <v>2653</v>
      </c>
      <c r="J107" s="527">
        <v>1</v>
      </c>
      <c r="K107" s="1039" t="s">
        <v>2801</v>
      </c>
      <c r="L107" s="1037"/>
      <c r="M107" s="1037"/>
      <c r="N107" s="1037"/>
      <c r="U107" s="534"/>
    </row>
    <row r="108" spans="1:22" ht="28">
      <c r="A108" s="1001" t="s">
        <v>2802</v>
      </c>
      <c r="B108" s="1001" t="s">
        <v>2803</v>
      </c>
      <c r="C108" s="1001" t="s">
        <v>2803</v>
      </c>
      <c r="D108" s="1001" t="s">
        <v>2804</v>
      </c>
      <c r="E108" s="525">
        <v>1</v>
      </c>
      <c r="U108" s="524"/>
    </row>
    <row r="109" spans="1:22">
      <c r="A109" s="1001" t="s">
        <v>2805</v>
      </c>
      <c r="B109" s="1001" t="s">
        <v>2806</v>
      </c>
      <c r="C109" s="1001" t="s">
        <v>2806</v>
      </c>
      <c r="D109" s="1001" t="s">
        <v>2597</v>
      </c>
      <c r="E109" s="525">
        <v>1</v>
      </c>
      <c r="U109" s="524"/>
    </row>
    <row r="110" spans="1:22">
      <c r="A110" s="1001" t="s">
        <v>2807</v>
      </c>
      <c r="B110" s="1001" t="s">
        <v>2808</v>
      </c>
      <c r="C110" s="1001" t="s">
        <v>2808</v>
      </c>
      <c r="D110" s="1001" t="s">
        <v>2809</v>
      </c>
      <c r="E110" s="525">
        <v>2</v>
      </c>
      <c r="F110" s="1002" t="s">
        <v>2807</v>
      </c>
      <c r="G110" s="1003" t="s">
        <v>2808</v>
      </c>
      <c r="H110" s="1003" t="s">
        <v>2808</v>
      </c>
      <c r="I110" s="1003" t="s">
        <v>2809</v>
      </c>
      <c r="J110" s="527">
        <v>2</v>
      </c>
      <c r="K110" s="1004" t="s">
        <v>2807</v>
      </c>
      <c r="L110" s="1005" t="s">
        <v>2808</v>
      </c>
      <c r="M110" s="1005" t="s">
        <v>2808</v>
      </c>
      <c r="N110" s="1005" t="s">
        <v>2809</v>
      </c>
      <c r="O110" s="528">
        <v>2</v>
      </c>
      <c r="P110" s="1006" t="s">
        <v>2807</v>
      </c>
      <c r="Q110" s="1007" t="s">
        <v>2808</v>
      </c>
      <c r="R110" s="1007" t="s">
        <v>2808</v>
      </c>
      <c r="S110" s="1007" t="s">
        <v>2809</v>
      </c>
      <c r="T110" s="523">
        <v>2</v>
      </c>
      <c r="U110" s="524"/>
    </row>
    <row r="111" spans="1:22">
      <c r="A111" s="1001" t="s">
        <v>2810</v>
      </c>
      <c r="B111" s="1001" t="s">
        <v>2811</v>
      </c>
      <c r="C111" s="1001" t="s">
        <v>2811</v>
      </c>
      <c r="D111" s="1001" t="s">
        <v>2812</v>
      </c>
      <c r="E111" s="525">
        <v>2</v>
      </c>
      <c r="F111" s="1002" t="s">
        <v>2810</v>
      </c>
      <c r="G111" s="1003" t="s">
        <v>2811</v>
      </c>
      <c r="H111" s="1003" t="s">
        <v>2811</v>
      </c>
      <c r="I111" s="1003" t="s">
        <v>2812</v>
      </c>
      <c r="J111" s="527">
        <v>2</v>
      </c>
      <c r="U111" s="524"/>
    </row>
    <row r="112" spans="1:22">
      <c r="A112" s="1001" t="s">
        <v>2813</v>
      </c>
      <c r="B112" s="1001" t="s">
        <v>2814</v>
      </c>
      <c r="C112" s="1001" t="s">
        <v>2814</v>
      </c>
      <c r="D112" s="1001" t="s">
        <v>2809</v>
      </c>
      <c r="E112" s="525">
        <v>1</v>
      </c>
      <c r="F112" s="1040" t="s">
        <v>2760</v>
      </c>
      <c r="G112" s="1041"/>
      <c r="H112" s="1041"/>
      <c r="U112" s="534"/>
    </row>
    <row r="113" spans="1:22" ht="28">
      <c r="A113" s="1001" t="s">
        <v>2815</v>
      </c>
      <c r="B113" s="1001" t="s">
        <v>2615</v>
      </c>
      <c r="C113" s="1001" t="s">
        <v>2615</v>
      </c>
      <c r="D113" s="1001" t="s">
        <v>2816</v>
      </c>
      <c r="E113" s="525">
        <v>1</v>
      </c>
      <c r="F113" s="1038" t="s">
        <v>2817</v>
      </c>
      <c r="G113" s="1038"/>
      <c r="H113" s="1038"/>
      <c r="U113" s="534"/>
    </row>
    <row r="114" spans="1:22" ht="28">
      <c r="A114" s="1001" t="s">
        <v>2818</v>
      </c>
      <c r="B114" s="1001" t="s">
        <v>2819</v>
      </c>
      <c r="C114" s="1001" t="s">
        <v>2819</v>
      </c>
      <c r="D114" s="1001" t="s">
        <v>2820</v>
      </c>
      <c r="E114" s="525">
        <v>1</v>
      </c>
      <c r="F114" s="1002" t="s">
        <v>2818</v>
      </c>
      <c r="G114" s="1003" t="s">
        <v>2819</v>
      </c>
      <c r="H114" s="1003" t="s">
        <v>2819</v>
      </c>
      <c r="I114" s="1003" t="s">
        <v>2820</v>
      </c>
      <c r="J114" s="527">
        <v>1</v>
      </c>
      <c r="K114" s="1004" t="s">
        <v>2818</v>
      </c>
      <c r="L114" s="1005" t="s">
        <v>2819</v>
      </c>
      <c r="M114" s="1005" t="s">
        <v>2819</v>
      </c>
      <c r="N114" s="1005" t="s">
        <v>2820</v>
      </c>
      <c r="O114" s="528">
        <v>1</v>
      </c>
      <c r="P114" s="1006" t="s">
        <v>2818</v>
      </c>
      <c r="Q114" s="1007" t="s">
        <v>2819</v>
      </c>
      <c r="R114" s="1007" t="s">
        <v>2819</v>
      </c>
      <c r="S114" s="1007" t="s">
        <v>2820</v>
      </c>
      <c r="T114" s="523">
        <v>1</v>
      </c>
      <c r="U114" s="524"/>
    </row>
    <row r="115" spans="1:22">
      <c r="A115" s="1001" t="s">
        <v>2821</v>
      </c>
      <c r="B115" s="1001" t="s">
        <v>2766</v>
      </c>
      <c r="C115" s="1001" t="s">
        <v>2766</v>
      </c>
      <c r="D115" s="1001" t="s">
        <v>2822</v>
      </c>
      <c r="E115" s="525">
        <v>2</v>
      </c>
      <c r="F115" s="1032" t="s">
        <v>989</v>
      </c>
      <c r="G115" s="1036"/>
      <c r="H115" s="1036"/>
      <c r="I115" s="1036"/>
      <c r="U115" s="534"/>
    </row>
    <row r="116" spans="1:22" ht="28">
      <c r="A116" s="1001" t="s">
        <v>2823</v>
      </c>
      <c r="B116" s="1001" t="s">
        <v>2824</v>
      </c>
      <c r="C116" s="1001" t="s">
        <v>2824</v>
      </c>
      <c r="D116" s="1001" t="s">
        <v>2825</v>
      </c>
      <c r="E116" s="525">
        <v>1</v>
      </c>
      <c r="F116" s="1002" t="s">
        <v>2823</v>
      </c>
      <c r="G116" s="1003" t="s">
        <v>2824</v>
      </c>
      <c r="H116" s="1003" t="s">
        <v>2824</v>
      </c>
      <c r="I116" s="1003" t="s">
        <v>2825</v>
      </c>
      <c r="J116" s="527">
        <v>1</v>
      </c>
      <c r="U116" s="524"/>
      <c r="V116" s="521"/>
    </row>
    <row r="117" spans="1:22" ht="28">
      <c r="A117" s="1001" t="s">
        <v>2826</v>
      </c>
      <c r="B117" s="1001" t="s">
        <v>2827</v>
      </c>
      <c r="C117" s="1001" t="s">
        <v>2828</v>
      </c>
      <c r="D117" s="1001" t="s">
        <v>2829</v>
      </c>
      <c r="E117" s="525">
        <v>6</v>
      </c>
      <c r="F117" s="1002" t="s">
        <v>2826</v>
      </c>
      <c r="G117" s="1003" t="s">
        <v>2827</v>
      </c>
      <c r="H117" s="1003" t="s">
        <v>2828</v>
      </c>
      <c r="I117" s="1003" t="s">
        <v>2829</v>
      </c>
      <c r="J117" s="527">
        <v>6</v>
      </c>
      <c r="K117" s="1004" t="s">
        <v>2826</v>
      </c>
      <c r="L117" s="1005" t="s">
        <v>2827</v>
      </c>
      <c r="M117" s="1005" t="s">
        <v>2828</v>
      </c>
      <c r="N117" s="1005" t="s">
        <v>2829</v>
      </c>
      <c r="O117" s="528">
        <v>6</v>
      </c>
      <c r="U117" s="524"/>
      <c r="V117" s="521"/>
    </row>
    <row r="118" spans="1:22" ht="28">
      <c r="A118" s="1001" t="s">
        <v>2830</v>
      </c>
      <c r="B118" s="1001" t="s">
        <v>2827</v>
      </c>
      <c r="C118" s="1001" t="s">
        <v>2828</v>
      </c>
      <c r="D118" s="1001" t="s">
        <v>2829</v>
      </c>
      <c r="E118" s="525">
        <v>2</v>
      </c>
      <c r="F118" s="1002" t="s">
        <v>2830</v>
      </c>
      <c r="G118" s="1003" t="s">
        <v>2827</v>
      </c>
      <c r="H118" s="1003" t="s">
        <v>2828</v>
      </c>
      <c r="I118" s="1003" t="s">
        <v>2829</v>
      </c>
      <c r="J118" s="527">
        <v>2</v>
      </c>
      <c r="K118" s="1004" t="s">
        <v>2830</v>
      </c>
      <c r="L118" s="1005" t="s">
        <v>2827</v>
      </c>
      <c r="M118" s="1005" t="s">
        <v>2828</v>
      </c>
      <c r="N118" s="1005" t="s">
        <v>2829</v>
      </c>
      <c r="O118" s="528">
        <v>2</v>
      </c>
      <c r="U118" s="524"/>
      <c r="V118" s="521"/>
    </row>
    <row r="119" spans="1:22" ht="28">
      <c r="A119" s="1001" t="s">
        <v>2831</v>
      </c>
      <c r="B119" s="1001" t="s">
        <v>2827</v>
      </c>
      <c r="C119" s="1001" t="s">
        <v>2828</v>
      </c>
      <c r="D119" s="1001" t="s">
        <v>2829</v>
      </c>
      <c r="E119" s="525">
        <v>2</v>
      </c>
      <c r="F119" s="1002" t="s">
        <v>2831</v>
      </c>
      <c r="G119" s="1003" t="s">
        <v>2827</v>
      </c>
      <c r="H119" s="1003" t="s">
        <v>2828</v>
      </c>
      <c r="I119" s="1003" t="s">
        <v>2829</v>
      </c>
      <c r="J119" s="527">
        <v>2</v>
      </c>
      <c r="K119" s="1004" t="s">
        <v>2831</v>
      </c>
      <c r="L119" s="1005" t="s">
        <v>2827</v>
      </c>
      <c r="M119" s="1005" t="s">
        <v>2828</v>
      </c>
      <c r="N119" s="1005" t="s">
        <v>2829</v>
      </c>
      <c r="O119" s="528">
        <v>2</v>
      </c>
      <c r="U119" s="524"/>
      <c r="V119" s="521"/>
    </row>
    <row r="120" spans="1:22">
      <c r="A120" s="1001" t="s">
        <v>2832</v>
      </c>
      <c r="B120" s="1001" t="s">
        <v>2833</v>
      </c>
      <c r="C120" s="1001" t="s">
        <v>2833</v>
      </c>
      <c r="D120" s="1001" t="s">
        <v>2588</v>
      </c>
      <c r="E120" s="525">
        <v>0</v>
      </c>
      <c r="F120" s="1002" t="s">
        <v>2832</v>
      </c>
      <c r="G120" s="1003" t="s">
        <v>2833</v>
      </c>
      <c r="H120" s="1003" t="s">
        <v>2833</v>
      </c>
      <c r="I120" s="1003" t="s">
        <v>2588</v>
      </c>
      <c r="J120" s="527">
        <v>0</v>
      </c>
      <c r="K120" s="1004" t="s">
        <v>2832</v>
      </c>
      <c r="L120" s="1005" t="s">
        <v>2833</v>
      </c>
      <c r="M120" s="1005" t="s">
        <v>2833</v>
      </c>
      <c r="N120" s="1005" t="s">
        <v>2588</v>
      </c>
      <c r="O120" s="528">
        <v>0</v>
      </c>
      <c r="P120" s="1006" t="s">
        <v>2832</v>
      </c>
      <c r="Q120" s="1007" t="s">
        <v>2833</v>
      </c>
      <c r="R120" s="1007" t="s">
        <v>2833</v>
      </c>
      <c r="S120" s="1007" t="s">
        <v>2588</v>
      </c>
      <c r="T120" s="523">
        <v>0</v>
      </c>
      <c r="U120" s="524"/>
      <c r="V120" s="521"/>
    </row>
    <row r="121" spans="1:22" ht="28">
      <c r="A121" s="1001" t="s">
        <v>2834</v>
      </c>
      <c r="B121" s="1001" t="s">
        <v>2528</v>
      </c>
      <c r="C121" s="1001" t="s">
        <v>2528</v>
      </c>
      <c r="D121" s="1001" t="s">
        <v>2835</v>
      </c>
      <c r="E121" s="525">
        <v>3</v>
      </c>
      <c r="F121" s="1002" t="s">
        <v>2834</v>
      </c>
      <c r="G121" s="1003" t="s">
        <v>2528</v>
      </c>
      <c r="H121" s="1003" t="s">
        <v>2528</v>
      </c>
      <c r="I121" s="1003" t="s">
        <v>2835</v>
      </c>
      <c r="J121" s="527">
        <v>3</v>
      </c>
      <c r="K121" s="1004" t="s">
        <v>2834</v>
      </c>
      <c r="L121" s="1005" t="s">
        <v>2528</v>
      </c>
      <c r="M121" s="1005" t="s">
        <v>2528</v>
      </c>
      <c r="N121" s="1005" t="s">
        <v>2835</v>
      </c>
      <c r="O121" s="528">
        <v>3</v>
      </c>
      <c r="P121" s="1006"/>
      <c r="Q121" s="1007"/>
      <c r="R121" s="1007"/>
      <c r="S121" s="1007"/>
      <c r="T121" s="523"/>
      <c r="U121" s="524"/>
      <c r="V121" s="521"/>
    </row>
    <row r="122" spans="1:22" ht="28">
      <c r="A122" s="1001" t="s">
        <v>2836</v>
      </c>
      <c r="B122" s="1001" t="s">
        <v>2837</v>
      </c>
      <c r="C122" s="1001" t="s">
        <v>2837</v>
      </c>
      <c r="D122" s="1001" t="s">
        <v>2838</v>
      </c>
      <c r="E122" s="525">
        <v>1</v>
      </c>
      <c r="F122" s="1002" t="s">
        <v>2836</v>
      </c>
      <c r="G122" s="1003" t="s">
        <v>2837</v>
      </c>
      <c r="H122" s="1003" t="s">
        <v>2837</v>
      </c>
      <c r="I122" s="1003" t="s">
        <v>2838</v>
      </c>
      <c r="J122" s="527">
        <v>1</v>
      </c>
      <c r="K122" s="1004" t="s">
        <v>2836</v>
      </c>
      <c r="L122" s="1005" t="s">
        <v>2837</v>
      </c>
      <c r="M122" s="1005" t="s">
        <v>2837</v>
      </c>
      <c r="N122" s="1005" t="s">
        <v>2838</v>
      </c>
      <c r="O122" s="528">
        <v>1</v>
      </c>
      <c r="P122" s="1006" t="s">
        <v>2836</v>
      </c>
      <c r="Q122" s="1007" t="s">
        <v>2837</v>
      </c>
      <c r="R122" s="1007" t="s">
        <v>2837</v>
      </c>
      <c r="S122" s="1007" t="s">
        <v>2838</v>
      </c>
      <c r="T122" s="523">
        <v>1</v>
      </c>
      <c r="U122" s="524"/>
      <c r="V122" s="521"/>
    </row>
    <row r="123" spans="1:22" ht="28">
      <c r="A123" s="1001" t="s">
        <v>2839</v>
      </c>
      <c r="B123" s="1001" t="s">
        <v>2665</v>
      </c>
      <c r="C123" s="1001" t="s">
        <v>2840</v>
      </c>
      <c r="D123" s="1001" t="s">
        <v>2841</v>
      </c>
      <c r="E123" s="525">
        <v>3</v>
      </c>
      <c r="F123" s="1002"/>
      <c r="G123" s="1003"/>
      <c r="H123" s="1003"/>
      <c r="I123" s="1003"/>
      <c r="J123" s="527"/>
      <c r="K123" s="1004"/>
      <c r="L123" s="1005"/>
      <c r="M123" s="1005"/>
      <c r="N123" s="1005"/>
      <c r="O123" s="528"/>
      <c r="U123" s="524"/>
      <c r="V123" s="521"/>
    </row>
    <row r="124" spans="1:22" ht="28">
      <c r="A124" s="1001" t="s">
        <v>2842</v>
      </c>
      <c r="B124" s="1001" t="s">
        <v>2843</v>
      </c>
      <c r="C124" s="1001" t="s">
        <v>2843</v>
      </c>
      <c r="D124" s="1001" t="s">
        <v>2650</v>
      </c>
      <c r="E124" s="525">
        <v>2</v>
      </c>
      <c r="U124" s="524"/>
      <c r="V124" s="521"/>
    </row>
    <row r="125" spans="1:22">
      <c r="A125" s="1001" t="s">
        <v>2844</v>
      </c>
      <c r="B125" s="1001" t="s">
        <v>2845</v>
      </c>
      <c r="C125" s="1001" t="s">
        <v>2845</v>
      </c>
      <c r="D125" s="1001" t="s">
        <v>2846</v>
      </c>
      <c r="E125" s="525">
        <v>1</v>
      </c>
      <c r="F125" s="1002"/>
      <c r="G125" s="1003"/>
      <c r="H125" s="1003"/>
      <c r="I125" s="1003"/>
      <c r="J125" s="527"/>
      <c r="K125" s="1004"/>
      <c r="L125" s="1005"/>
      <c r="M125" s="1005"/>
      <c r="N125" s="1005"/>
      <c r="O125" s="528"/>
      <c r="U125" s="524"/>
      <c r="V125" s="521"/>
    </row>
    <row r="126" spans="1:22" ht="28">
      <c r="A126" s="1001" t="s">
        <v>2847</v>
      </c>
      <c r="B126" s="1001" t="s">
        <v>2848</v>
      </c>
      <c r="C126" s="1001" t="s">
        <v>2848</v>
      </c>
      <c r="D126" s="1001" t="s">
        <v>2849</v>
      </c>
      <c r="E126" s="525">
        <v>2</v>
      </c>
      <c r="F126" s="1002" t="s">
        <v>2847</v>
      </c>
      <c r="G126" s="1003" t="s">
        <v>2848</v>
      </c>
      <c r="H126" s="1003" t="s">
        <v>2848</v>
      </c>
      <c r="I126" s="1003" t="s">
        <v>2849</v>
      </c>
      <c r="J126" s="527">
        <v>2</v>
      </c>
      <c r="K126" s="1004" t="s">
        <v>2847</v>
      </c>
      <c r="L126" s="1005" t="s">
        <v>2848</v>
      </c>
      <c r="M126" s="1005" t="s">
        <v>2848</v>
      </c>
      <c r="N126" s="1005" t="s">
        <v>2849</v>
      </c>
      <c r="O126" s="528">
        <v>2</v>
      </c>
      <c r="P126" s="1006" t="s">
        <v>2847</v>
      </c>
      <c r="Q126" s="1007" t="s">
        <v>2848</v>
      </c>
      <c r="R126" s="1007" t="s">
        <v>2848</v>
      </c>
      <c r="S126" s="1007" t="s">
        <v>2849</v>
      </c>
      <c r="T126" s="523">
        <v>2</v>
      </c>
      <c r="U126" s="534"/>
      <c r="V126" s="535" t="s">
        <v>66</v>
      </c>
    </row>
    <row r="127" spans="1:22" ht="28">
      <c r="A127" s="1001" t="s">
        <v>2850</v>
      </c>
      <c r="B127" s="1001" t="s">
        <v>2706</v>
      </c>
      <c r="C127" s="1001" t="s">
        <v>2706</v>
      </c>
      <c r="D127" s="1001" t="s">
        <v>2851</v>
      </c>
      <c r="E127" s="525">
        <v>1</v>
      </c>
      <c r="F127" s="1002" t="s">
        <v>2850</v>
      </c>
      <c r="G127" s="1003" t="s">
        <v>2706</v>
      </c>
      <c r="H127" s="1003" t="s">
        <v>2706</v>
      </c>
      <c r="I127" s="1003" t="s">
        <v>2851</v>
      </c>
      <c r="J127" s="527">
        <v>1</v>
      </c>
      <c r="U127" s="524"/>
      <c r="V127" s="521"/>
    </row>
    <row r="128" spans="1:22" ht="28">
      <c r="A128" s="1001" t="s">
        <v>2852</v>
      </c>
      <c r="B128" s="1001" t="s">
        <v>2853</v>
      </c>
      <c r="C128" s="1001" t="s">
        <v>2853</v>
      </c>
      <c r="D128" s="1001" t="s">
        <v>2854</v>
      </c>
      <c r="E128" s="525">
        <v>1</v>
      </c>
      <c r="F128" s="1002" t="s">
        <v>2852</v>
      </c>
      <c r="G128" s="1003" t="s">
        <v>2853</v>
      </c>
      <c r="H128" s="1003" t="s">
        <v>2853</v>
      </c>
      <c r="I128" s="1003" t="s">
        <v>2854</v>
      </c>
      <c r="J128" s="527">
        <v>1</v>
      </c>
      <c r="K128" s="1004" t="s">
        <v>2855</v>
      </c>
      <c r="L128" s="1005" t="s">
        <v>2853</v>
      </c>
      <c r="M128" s="1005" t="s">
        <v>2853</v>
      </c>
      <c r="N128" s="1005" t="s">
        <v>2854</v>
      </c>
      <c r="O128" s="528">
        <v>1</v>
      </c>
      <c r="P128" s="1006" t="s">
        <v>2855</v>
      </c>
      <c r="Q128" s="1007" t="s">
        <v>2853</v>
      </c>
      <c r="R128" s="1007" t="s">
        <v>2853</v>
      </c>
      <c r="S128" s="1007" t="s">
        <v>2854</v>
      </c>
      <c r="T128" s="523">
        <v>1</v>
      </c>
      <c r="U128" s="524"/>
      <c r="V128" s="521"/>
    </row>
    <row r="129" spans="1:25" ht="28">
      <c r="A129" s="1001" t="s">
        <v>2856</v>
      </c>
      <c r="B129" s="1001" t="s">
        <v>2857</v>
      </c>
      <c r="C129" s="1001" t="s">
        <v>2857</v>
      </c>
      <c r="D129" s="1001" t="s">
        <v>2858</v>
      </c>
      <c r="E129" s="525">
        <v>2</v>
      </c>
      <c r="U129" s="524"/>
      <c r="V129" s="521"/>
    </row>
    <row r="130" spans="1:25" ht="28">
      <c r="A130" s="1001" t="s">
        <v>2856</v>
      </c>
      <c r="B130" s="1001" t="s">
        <v>2857</v>
      </c>
      <c r="C130" s="1001" t="s">
        <v>2857</v>
      </c>
      <c r="D130" s="1001" t="s">
        <v>2858</v>
      </c>
      <c r="E130" s="525">
        <v>26</v>
      </c>
      <c r="R130" s="997" t="s">
        <v>3710</v>
      </c>
      <c r="U130" s="539"/>
      <c r="V130" s="521"/>
    </row>
    <row r="131" spans="1:25" ht="28">
      <c r="A131" s="1001" t="s">
        <v>2859</v>
      </c>
      <c r="B131" s="1001" t="s">
        <v>2860</v>
      </c>
      <c r="C131" s="1001" t="s">
        <v>2861</v>
      </c>
      <c r="D131" s="1001" t="s">
        <v>2862</v>
      </c>
      <c r="E131" s="525">
        <v>2</v>
      </c>
      <c r="F131" s="1002" t="s">
        <v>2859</v>
      </c>
      <c r="G131" s="1003" t="s">
        <v>2860</v>
      </c>
      <c r="H131" s="1003" t="s">
        <v>2861</v>
      </c>
      <c r="I131" s="1003" t="s">
        <v>2862</v>
      </c>
      <c r="J131" s="527">
        <v>2</v>
      </c>
      <c r="R131" s="997" t="s">
        <v>3711</v>
      </c>
      <c r="U131" s="534"/>
      <c r="V131" s="521"/>
    </row>
    <row r="132" spans="1:25" ht="28">
      <c r="A132" s="1001" t="s">
        <v>2863</v>
      </c>
      <c r="B132" s="1001" t="s">
        <v>2860</v>
      </c>
      <c r="C132" s="1001" t="s">
        <v>2861</v>
      </c>
      <c r="D132" s="1001" t="s">
        <v>2862</v>
      </c>
      <c r="E132" s="525">
        <v>3</v>
      </c>
      <c r="F132" s="1002" t="s">
        <v>2863</v>
      </c>
      <c r="G132" s="1003" t="s">
        <v>2860</v>
      </c>
      <c r="H132" s="1003" t="s">
        <v>2861</v>
      </c>
      <c r="I132" s="1003" t="s">
        <v>2862</v>
      </c>
      <c r="J132" s="527">
        <v>3</v>
      </c>
      <c r="K132" s="1004" t="s">
        <v>2863</v>
      </c>
      <c r="L132" s="1005" t="s">
        <v>2860</v>
      </c>
      <c r="M132" s="1005" t="s">
        <v>2861</v>
      </c>
      <c r="N132" s="1005" t="s">
        <v>2862</v>
      </c>
      <c r="O132" s="528">
        <v>3</v>
      </c>
      <c r="P132" s="1006" t="s">
        <v>2863</v>
      </c>
      <c r="Q132" s="1007" t="s">
        <v>2860</v>
      </c>
      <c r="R132" s="1007" t="s">
        <v>2861</v>
      </c>
      <c r="S132" s="1007" t="s">
        <v>2862</v>
      </c>
      <c r="T132" s="523">
        <v>3</v>
      </c>
      <c r="U132" s="524"/>
      <c r="V132" s="521"/>
      <c r="W132" s="521"/>
      <c r="X132" s="521"/>
      <c r="Y132" s="521"/>
    </row>
    <row r="133" spans="1:25" ht="28">
      <c r="A133" s="1001" t="s">
        <v>2864</v>
      </c>
      <c r="B133" s="1001" t="s">
        <v>2865</v>
      </c>
      <c r="C133" s="1001" t="s">
        <v>2865</v>
      </c>
      <c r="D133" s="1001" t="s">
        <v>2866</v>
      </c>
      <c r="E133" s="525">
        <v>2</v>
      </c>
      <c r="F133" s="1002" t="s">
        <v>2864</v>
      </c>
      <c r="G133" s="1003" t="s">
        <v>2865</v>
      </c>
      <c r="H133" s="1003" t="s">
        <v>2865</v>
      </c>
      <c r="I133" s="1003" t="s">
        <v>2866</v>
      </c>
      <c r="J133" s="527">
        <v>2</v>
      </c>
      <c r="K133" s="1004" t="s">
        <v>2864</v>
      </c>
      <c r="L133" s="1005" t="s">
        <v>2865</v>
      </c>
      <c r="M133" s="1005" t="s">
        <v>2865</v>
      </c>
      <c r="N133" s="1005" t="s">
        <v>2866</v>
      </c>
      <c r="O133" s="528">
        <v>2</v>
      </c>
      <c r="P133" s="1006" t="s">
        <v>2864</v>
      </c>
      <c r="Q133" s="1007" t="s">
        <v>2865</v>
      </c>
      <c r="R133" s="1007" t="s">
        <v>2865</v>
      </c>
      <c r="S133" s="1007" t="s">
        <v>2866</v>
      </c>
      <c r="T133" s="523">
        <v>2</v>
      </c>
      <c r="U133" s="524"/>
      <c r="V133" s="521"/>
      <c r="W133" s="521"/>
      <c r="X133" s="521"/>
      <c r="Y133" s="521"/>
    </row>
    <row r="134" spans="1:25" ht="28">
      <c r="A134" s="1001" t="s">
        <v>2867</v>
      </c>
      <c r="B134" s="1001" t="s">
        <v>2868</v>
      </c>
      <c r="C134" s="1001" t="s">
        <v>2869</v>
      </c>
      <c r="D134" s="1001" t="s">
        <v>2870</v>
      </c>
      <c r="E134" s="525">
        <v>9</v>
      </c>
      <c r="F134" s="1002" t="s">
        <v>2867</v>
      </c>
      <c r="G134" s="1003" t="s">
        <v>2868</v>
      </c>
      <c r="H134" s="1003" t="s">
        <v>2869</v>
      </c>
      <c r="I134" s="1003" t="s">
        <v>2870</v>
      </c>
      <c r="J134" s="527">
        <v>9</v>
      </c>
      <c r="K134" s="1004" t="s">
        <v>2871</v>
      </c>
      <c r="L134" s="1005" t="s">
        <v>2868</v>
      </c>
      <c r="M134" s="1005" t="s">
        <v>2869</v>
      </c>
      <c r="N134" s="1005" t="s">
        <v>2870</v>
      </c>
      <c r="O134" s="528">
        <v>9</v>
      </c>
      <c r="P134" s="1006" t="s">
        <v>2871</v>
      </c>
      <c r="Q134" s="1007" t="s">
        <v>2868</v>
      </c>
      <c r="R134" s="1007" t="s">
        <v>2869</v>
      </c>
      <c r="S134" s="1007" t="s">
        <v>2870</v>
      </c>
      <c r="T134" s="523">
        <v>9</v>
      </c>
      <c r="U134" s="524"/>
      <c r="V134" s="521"/>
      <c r="W134" s="521"/>
      <c r="X134" s="521"/>
      <c r="Y134" s="521"/>
    </row>
    <row r="135" spans="1:25">
      <c r="A135" s="1001" t="s">
        <v>2872</v>
      </c>
      <c r="B135" s="1001" t="s">
        <v>2873</v>
      </c>
      <c r="C135" s="1001" t="s">
        <v>2873</v>
      </c>
      <c r="D135" s="1001" t="s">
        <v>2874</v>
      </c>
      <c r="E135" s="525">
        <v>1</v>
      </c>
      <c r="F135" s="1002"/>
      <c r="G135" s="1003"/>
      <c r="H135" s="1003"/>
      <c r="I135" s="1003"/>
      <c r="J135" s="527"/>
      <c r="K135" s="1004"/>
      <c r="L135" s="1005"/>
      <c r="M135" s="1005"/>
      <c r="N135" s="1005"/>
      <c r="O135" s="528"/>
      <c r="U135" s="524"/>
      <c r="V135" s="521"/>
      <c r="W135" s="521"/>
      <c r="X135" s="521"/>
      <c r="Y135" s="521"/>
    </row>
    <row r="136" spans="1:25" ht="28">
      <c r="A136" s="1001" t="s">
        <v>2875</v>
      </c>
      <c r="B136" s="1001" t="s">
        <v>2876</v>
      </c>
      <c r="C136" s="1001" t="s">
        <v>2877</v>
      </c>
      <c r="D136" s="1001" t="s">
        <v>2878</v>
      </c>
      <c r="E136" s="525">
        <v>1</v>
      </c>
      <c r="F136" s="1002" t="s">
        <v>2875</v>
      </c>
      <c r="G136" s="1003" t="s">
        <v>2876</v>
      </c>
      <c r="H136" s="1003" t="s">
        <v>2877</v>
      </c>
      <c r="I136" s="1003" t="s">
        <v>2878</v>
      </c>
      <c r="J136" s="527">
        <v>1</v>
      </c>
      <c r="K136" s="1004"/>
      <c r="L136" s="1005"/>
      <c r="M136" s="1005"/>
      <c r="N136" s="1005"/>
      <c r="O136" s="528"/>
      <c r="U136" s="524"/>
      <c r="V136" s="521"/>
      <c r="W136" s="521"/>
      <c r="X136" s="521"/>
      <c r="Y136" s="521"/>
    </row>
    <row r="137" spans="1:25" ht="28">
      <c r="A137" s="1001" t="s">
        <v>2879</v>
      </c>
      <c r="B137" s="1001" t="s">
        <v>2880</v>
      </c>
      <c r="C137" s="1001" t="s">
        <v>2880</v>
      </c>
      <c r="D137" s="1001" t="s">
        <v>2881</v>
      </c>
      <c r="E137" s="525">
        <v>1</v>
      </c>
      <c r="F137" s="1002" t="s">
        <v>2879</v>
      </c>
      <c r="G137" s="1003" t="s">
        <v>2880</v>
      </c>
      <c r="H137" s="1003" t="s">
        <v>2880</v>
      </c>
      <c r="I137" s="1003" t="s">
        <v>2881</v>
      </c>
      <c r="J137" s="527">
        <v>1</v>
      </c>
      <c r="K137" s="1004" t="s">
        <v>2879</v>
      </c>
      <c r="L137" s="1005" t="s">
        <v>2880</v>
      </c>
      <c r="M137" s="1005" t="s">
        <v>2880</v>
      </c>
      <c r="N137" s="1005" t="s">
        <v>2881</v>
      </c>
      <c r="O137" s="528">
        <v>1</v>
      </c>
      <c r="P137" s="1038" t="s">
        <v>1342</v>
      </c>
      <c r="Q137" s="1038"/>
      <c r="R137" s="1038"/>
      <c r="S137" s="1038"/>
      <c r="U137" s="534"/>
      <c r="V137" s="521"/>
      <c r="W137" s="521"/>
      <c r="X137" s="521"/>
      <c r="Y137" s="521"/>
    </row>
    <row r="138" spans="1:25" ht="28">
      <c r="A138" s="1001" t="s">
        <v>2882</v>
      </c>
      <c r="B138" s="1001" t="s">
        <v>2883</v>
      </c>
      <c r="C138" s="1001" t="s">
        <v>2883</v>
      </c>
      <c r="D138" s="1001" t="s">
        <v>2881</v>
      </c>
      <c r="E138" s="525">
        <v>1</v>
      </c>
      <c r="F138" s="1002" t="s">
        <v>2882</v>
      </c>
      <c r="G138" s="1003" t="s">
        <v>2883</v>
      </c>
      <c r="H138" s="1003" t="s">
        <v>2883</v>
      </c>
      <c r="I138" s="1003" t="s">
        <v>2881</v>
      </c>
      <c r="J138" s="527">
        <v>1</v>
      </c>
      <c r="K138" s="1004" t="s">
        <v>2882</v>
      </c>
      <c r="L138" s="1005" t="s">
        <v>2883</v>
      </c>
      <c r="M138" s="1005" t="s">
        <v>2883</v>
      </c>
      <c r="N138" s="1005" t="s">
        <v>2881</v>
      </c>
      <c r="O138" s="528">
        <v>1</v>
      </c>
      <c r="P138" s="1006" t="s">
        <v>2882</v>
      </c>
      <c r="Q138" s="1007" t="s">
        <v>2883</v>
      </c>
      <c r="R138" s="1007" t="s">
        <v>2883</v>
      </c>
      <c r="S138" s="1007" t="s">
        <v>2881</v>
      </c>
      <c r="T138" s="523">
        <v>1</v>
      </c>
      <c r="U138" s="524"/>
      <c r="V138" s="521"/>
      <c r="W138" s="521"/>
      <c r="X138" s="521"/>
      <c r="Y138" s="521"/>
    </row>
    <row r="139" spans="1:25" ht="42">
      <c r="A139" s="1001" t="s">
        <v>2884</v>
      </c>
      <c r="B139" s="1001" t="s">
        <v>2885</v>
      </c>
      <c r="C139" s="1001" t="s">
        <v>2886</v>
      </c>
      <c r="D139" s="1001" t="s">
        <v>2887</v>
      </c>
      <c r="E139" s="525">
        <v>1</v>
      </c>
      <c r="F139" s="1002"/>
      <c r="G139" s="1003"/>
      <c r="H139" s="1003"/>
      <c r="I139" s="1003"/>
      <c r="J139" s="527"/>
      <c r="K139" s="1004"/>
      <c r="L139" s="1005"/>
      <c r="M139" s="1005"/>
      <c r="N139" s="1005"/>
      <c r="O139" s="528"/>
      <c r="U139" s="524"/>
      <c r="V139" s="521"/>
      <c r="W139" s="521"/>
      <c r="X139" s="521"/>
      <c r="Y139" s="521"/>
    </row>
    <row r="140" spans="1:25" ht="28">
      <c r="A140" s="1001" t="s">
        <v>2888</v>
      </c>
      <c r="B140" s="1001" t="s">
        <v>2889</v>
      </c>
      <c r="C140" s="1001" t="s">
        <v>2889</v>
      </c>
      <c r="D140" s="1001" t="s">
        <v>2890</v>
      </c>
      <c r="E140" s="525">
        <v>1</v>
      </c>
      <c r="F140" s="1002" t="s">
        <v>2888</v>
      </c>
      <c r="G140" s="1003" t="s">
        <v>2889</v>
      </c>
      <c r="H140" s="1003" t="s">
        <v>2889</v>
      </c>
      <c r="I140" s="1003" t="s">
        <v>2890</v>
      </c>
      <c r="J140" s="527">
        <v>1</v>
      </c>
      <c r="U140" s="524"/>
      <c r="V140" s="521"/>
      <c r="W140" s="521"/>
      <c r="X140" s="521"/>
      <c r="Y140" s="521"/>
    </row>
    <row r="141" spans="1:25" ht="28">
      <c r="A141" s="1001" t="s">
        <v>2891</v>
      </c>
      <c r="B141" s="1001" t="s">
        <v>2892</v>
      </c>
      <c r="C141" s="1001" t="s">
        <v>2892</v>
      </c>
      <c r="D141" s="1001" t="s">
        <v>2893</v>
      </c>
      <c r="E141" s="525">
        <v>1</v>
      </c>
      <c r="F141" s="1002" t="s">
        <v>2891</v>
      </c>
      <c r="G141" s="1003" t="s">
        <v>2892</v>
      </c>
      <c r="H141" s="1003" t="s">
        <v>2892</v>
      </c>
      <c r="I141" s="1003" t="s">
        <v>2893</v>
      </c>
      <c r="J141" s="527">
        <v>1</v>
      </c>
      <c r="K141" s="1004" t="s">
        <v>2894</v>
      </c>
      <c r="L141" s="1005" t="s">
        <v>2892</v>
      </c>
      <c r="M141" s="1005" t="s">
        <v>2892</v>
      </c>
      <c r="N141" s="1005" t="s">
        <v>2893</v>
      </c>
      <c r="O141" s="528">
        <v>1</v>
      </c>
      <c r="P141" s="1038" t="s">
        <v>1342</v>
      </c>
      <c r="Q141" s="1038"/>
      <c r="R141" s="1038"/>
      <c r="S141" s="1038"/>
      <c r="U141" s="534"/>
      <c r="V141" s="521"/>
      <c r="W141" s="521"/>
      <c r="X141" s="521"/>
      <c r="Y141" s="521"/>
    </row>
    <row r="142" spans="1:25" ht="28">
      <c r="A142" s="1001" t="s">
        <v>2895</v>
      </c>
      <c r="B142" s="1001" t="s">
        <v>2896</v>
      </c>
      <c r="C142" s="1001" t="s">
        <v>2896</v>
      </c>
      <c r="D142" s="1001" t="s">
        <v>2897</v>
      </c>
      <c r="E142" s="525">
        <v>1</v>
      </c>
      <c r="F142" s="1002" t="s">
        <v>2895</v>
      </c>
      <c r="G142" s="1003" t="s">
        <v>2896</v>
      </c>
      <c r="H142" s="1003" t="s">
        <v>2896</v>
      </c>
      <c r="I142" s="1003" t="s">
        <v>2897</v>
      </c>
      <c r="J142" s="527">
        <v>1</v>
      </c>
      <c r="K142" s="1004" t="s">
        <v>2895</v>
      </c>
      <c r="L142" s="1005" t="s">
        <v>2896</v>
      </c>
      <c r="M142" s="1005" t="s">
        <v>2896</v>
      </c>
      <c r="N142" s="1005" t="s">
        <v>2897</v>
      </c>
      <c r="O142" s="528">
        <v>1</v>
      </c>
      <c r="P142" s="1006" t="s">
        <v>2895</v>
      </c>
      <c r="Q142" s="1007" t="s">
        <v>2896</v>
      </c>
      <c r="R142" s="1007" t="s">
        <v>2896</v>
      </c>
      <c r="S142" s="1007" t="s">
        <v>2897</v>
      </c>
      <c r="T142" s="523">
        <v>1</v>
      </c>
      <c r="U142" s="534"/>
      <c r="V142" s="1059" t="s">
        <v>1342</v>
      </c>
      <c r="W142" s="1059"/>
      <c r="X142" s="1059"/>
      <c r="Y142" s="1059"/>
    </row>
    <row r="143" spans="1:25">
      <c r="A143" s="1001" t="s">
        <v>2898</v>
      </c>
      <c r="B143" s="1001" t="s">
        <v>2899</v>
      </c>
      <c r="C143" s="1001" t="s">
        <v>2899</v>
      </c>
      <c r="D143" s="1001" t="s">
        <v>2657</v>
      </c>
      <c r="E143" s="525">
        <v>1</v>
      </c>
      <c r="F143" s="1002" t="s">
        <v>2898</v>
      </c>
      <c r="G143" s="1003" t="s">
        <v>2899</v>
      </c>
      <c r="H143" s="1003" t="s">
        <v>2899</v>
      </c>
      <c r="I143" s="1003" t="s">
        <v>2657</v>
      </c>
      <c r="J143" s="527">
        <v>1</v>
      </c>
      <c r="K143" s="1004" t="s">
        <v>2898</v>
      </c>
      <c r="L143" s="1005" t="s">
        <v>2899</v>
      </c>
      <c r="M143" s="1005" t="s">
        <v>2899</v>
      </c>
      <c r="N143" s="1005" t="s">
        <v>2657</v>
      </c>
      <c r="O143" s="528">
        <v>1</v>
      </c>
      <c r="P143" s="1006" t="s">
        <v>2898</v>
      </c>
      <c r="Q143" s="1007" t="s">
        <v>2899</v>
      </c>
      <c r="R143" s="1007" t="s">
        <v>2899</v>
      </c>
      <c r="S143" s="1007" t="s">
        <v>2657</v>
      </c>
      <c r="T143" s="523">
        <v>1</v>
      </c>
      <c r="U143" s="534"/>
      <c r="V143" s="1059" t="s">
        <v>1342</v>
      </c>
      <c r="W143" s="1059"/>
      <c r="X143" s="1059"/>
      <c r="Y143" s="1059"/>
    </row>
    <row r="144" spans="1:25" ht="28">
      <c r="A144" s="1001" t="s">
        <v>2900</v>
      </c>
      <c r="B144" s="1001" t="s">
        <v>2766</v>
      </c>
      <c r="C144" s="1001" t="s">
        <v>2901</v>
      </c>
      <c r="D144" s="1001" t="s">
        <v>2594</v>
      </c>
      <c r="E144" s="525">
        <v>1</v>
      </c>
      <c r="F144" s="1002" t="s">
        <v>2900</v>
      </c>
      <c r="G144" s="1003" t="s">
        <v>2766</v>
      </c>
      <c r="H144" s="1003" t="s">
        <v>2901</v>
      </c>
      <c r="I144" s="1003" t="s">
        <v>2594</v>
      </c>
      <c r="J144" s="527">
        <v>1</v>
      </c>
      <c r="K144" s="1004" t="s">
        <v>2900</v>
      </c>
      <c r="L144" s="1005" t="s">
        <v>2766</v>
      </c>
      <c r="M144" s="1005" t="s">
        <v>2901</v>
      </c>
      <c r="N144" s="1005" t="s">
        <v>2594</v>
      </c>
      <c r="O144" s="528">
        <v>1</v>
      </c>
      <c r="P144" s="1006"/>
      <c r="Q144" s="1007"/>
      <c r="R144" s="1007"/>
      <c r="S144" s="1007"/>
      <c r="T144" s="523"/>
      <c r="U144" s="524"/>
      <c r="V144" s="521"/>
      <c r="W144" s="521"/>
      <c r="X144" s="521"/>
      <c r="Y144" s="521"/>
    </row>
    <row r="145" spans="1:25">
      <c r="A145" s="1001" t="s">
        <v>2902</v>
      </c>
      <c r="B145" s="1001" t="s">
        <v>2903</v>
      </c>
      <c r="C145" s="1001" t="s">
        <v>2903</v>
      </c>
      <c r="D145" s="1001" t="s">
        <v>2904</v>
      </c>
      <c r="E145" s="525">
        <v>1</v>
      </c>
      <c r="F145" s="1038" t="s">
        <v>1342</v>
      </c>
      <c r="G145" s="1038"/>
      <c r="H145" s="1038"/>
      <c r="I145" s="1038"/>
      <c r="J145" s="527"/>
      <c r="K145" s="1004"/>
      <c r="L145" s="1005"/>
      <c r="M145" s="1005"/>
      <c r="N145" s="1005"/>
      <c r="O145" s="528"/>
      <c r="U145" s="534"/>
      <c r="V145" s="521"/>
      <c r="W145" s="521"/>
      <c r="X145" s="521"/>
      <c r="Y145" s="521"/>
    </row>
    <row r="146" spans="1:25" ht="28">
      <c r="A146" s="1001" t="s">
        <v>2905</v>
      </c>
      <c r="B146" s="1001" t="s">
        <v>2906</v>
      </c>
      <c r="C146" s="1001" t="s">
        <v>2906</v>
      </c>
      <c r="D146" s="1001" t="s">
        <v>2743</v>
      </c>
      <c r="E146" s="525">
        <v>1</v>
      </c>
      <c r="F146" s="1038" t="s">
        <v>1342</v>
      </c>
      <c r="G146" s="1038"/>
      <c r="H146" s="1038"/>
      <c r="I146" s="1038"/>
      <c r="J146" s="527"/>
      <c r="K146" s="1004"/>
      <c r="L146" s="1005"/>
      <c r="M146" s="1005"/>
      <c r="N146" s="1005"/>
      <c r="O146" s="528"/>
      <c r="U146" s="534"/>
      <c r="V146" s="521"/>
      <c r="W146" s="521"/>
      <c r="X146" s="521"/>
      <c r="Y146" s="521"/>
    </row>
    <row r="147" spans="1:25" ht="56">
      <c r="A147" s="1001" t="s">
        <v>2907</v>
      </c>
      <c r="B147" s="1001" t="s">
        <v>2908</v>
      </c>
      <c r="C147" s="1001" t="s">
        <v>2909</v>
      </c>
      <c r="D147" s="1001" t="s">
        <v>2910</v>
      </c>
      <c r="E147" s="525">
        <v>23</v>
      </c>
      <c r="F147" s="1002" t="s">
        <v>2907</v>
      </c>
      <c r="G147" s="1003" t="s">
        <v>2908</v>
      </c>
      <c r="H147" s="1003" t="s">
        <v>2909</v>
      </c>
      <c r="I147" s="1003" t="s">
        <v>2910</v>
      </c>
      <c r="J147" s="527">
        <v>23</v>
      </c>
      <c r="K147" s="1004" t="s">
        <v>2907</v>
      </c>
      <c r="L147" s="1005" t="s">
        <v>2908</v>
      </c>
      <c r="M147" s="1005" t="s">
        <v>2909</v>
      </c>
      <c r="N147" s="1005" t="s">
        <v>2910</v>
      </c>
      <c r="O147" s="528">
        <v>23</v>
      </c>
      <c r="U147" s="524"/>
      <c r="V147" s="521"/>
      <c r="W147" s="521"/>
      <c r="X147" s="521"/>
      <c r="Y147" s="521"/>
    </row>
    <row r="148" spans="1:25" ht="56">
      <c r="A148" s="1001" t="s">
        <v>2907</v>
      </c>
      <c r="B148" s="1001" t="s">
        <v>2908</v>
      </c>
      <c r="C148" s="1001" t="s">
        <v>2911</v>
      </c>
      <c r="D148" s="1001" t="s">
        <v>2910</v>
      </c>
      <c r="E148" s="525">
        <v>35</v>
      </c>
      <c r="F148" s="1002" t="s">
        <v>2907</v>
      </c>
      <c r="G148" s="1003" t="s">
        <v>2908</v>
      </c>
      <c r="H148" s="1003" t="s">
        <v>2911</v>
      </c>
      <c r="I148" s="1003" t="s">
        <v>2910</v>
      </c>
      <c r="J148" s="527">
        <v>35</v>
      </c>
      <c r="K148" s="1004" t="s">
        <v>2907</v>
      </c>
      <c r="L148" s="1005" t="s">
        <v>2908</v>
      </c>
      <c r="M148" s="1005" t="s">
        <v>2911</v>
      </c>
      <c r="N148" s="1005" t="s">
        <v>2910</v>
      </c>
      <c r="O148" s="528">
        <v>35</v>
      </c>
      <c r="U148" s="524"/>
    </row>
    <row r="149" spans="1:25" ht="42">
      <c r="A149" s="1001" t="s">
        <v>2912</v>
      </c>
      <c r="B149" s="1001" t="s">
        <v>2913</v>
      </c>
      <c r="C149" s="1001" t="s">
        <v>2914</v>
      </c>
      <c r="D149" s="1001" t="s">
        <v>2530</v>
      </c>
      <c r="E149" s="525">
        <v>14</v>
      </c>
      <c r="F149" s="1002" t="s">
        <v>2912</v>
      </c>
      <c r="G149" s="1003" t="s">
        <v>2913</v>
      </c>
      <c r="H149" s="1003" t="s">
        <v>2914</v>
      </c>
      <c r="I149" s="1003" t="s">
        <v>2530</v>
      </c>
      <c r="J149" s="527">
        <v>14</v>
      </c>
      <c r="K149" s="1004" t="s">
        <v>2912</v>
      </c>
      <c r="L149" s="1005" t="s">
        <v>2913</v>
      </c>
      <c r="M149" s="1005" t="s">
        <v>2914</v>
      </c>
      <c r="N149" s="1005" t="s">
        <v>2530</v>
      </c>
      <c r="O149" s="528">
        <v>14</v>
      </c>
      <c r="P149" s="1006" t="s">
        <v>2912</v>
      </c>
      <c r="Q149" s="1007" t="s">
        <v>2913</v>
      </c>
      <c r="R149" s="1007" t="s">
        <v>2914</v>
      </c>
      <c r="S149" s="1007" t="s">
        <v>2530</v>
      </c>
      <c r="T149" s="523">
        <v>14</v>
      </c>
      <c r="U149" s="524"/>
    </row>
    <row r="150" spans="1:25" ht="42">
      <c r="A150" s="1001" t="s">
        <v>2912</v>
      </c>
      <c r="B150" s="1001" t="s">
        <v>2913</v>
      </c>
      <c r="C150" s="1001" t="s">
        <v>2915</v>
      </c>
      <c r="D150" s="1001" t="s">
        <v>2530</v>
      </c>
      <c r="E150" s="525">
        <v>21</v>
      </c>
      <c r="F150" s="1002" t="s">
        <v>2912</v>
      </c>
      <c r="G150" s="1003" t="s">
        <v>2913</v>
      </c>
      <c r="H150" s="1003" t="s">
        <v>2915</v>
      </c>
      <c r="I150" s="1003" t="s">
        <v>2530</v>
      </c>
      <c r="J150" s="527">
        <v>21</v>
      </c>
      <c r="K150" s="1004" t="s">
        <v>2912</v>
      </c>
      <c r="L150" s="1005" t="s">
        <v>2913</v>
      </c>
      <c r="M150" s="1005" t="s">
        <v>2915</v>
      </c>
      <c r="N150" s="1005" t="s">
        <v>2530</v>
      </c>
      <c r="O150" s="528">
        <v>21</v>
      </c>
      <c r="P150" s="1006" t="s">
        <v>2912</v>
      </c>
      <c r="Q150" s="1007" t="s">
        <v>2913</v>
      </c>
      <c r="R150" s="1007" t="s">
        <v>2915</v>
      </c>
      <c r="S150" s="1007" t="s">
        <v>2530</v>
      </c>
      <c r="T150" s="523">
        <v>21</v>
      </c>
      <c r="U150" s="524"/>
    </row>
    <row r="151" spans="1:25" ht="28">
      <c r="A151" s="1001" t="s">
        <v>2916</v>
      </c>
      <c r="B151" s="1001" t="s">
        <v>2665</v>
      </c>
      <c r="C151" s="1001" t="s">
        <v>2665</v>
      </c>
      <c r="D151" s="1001" t="s">
        <v>2594</v>
      </c>
      <c r="E151" s="525">
        <v>5</v>
      </c>
      <c r="U151" s="524"/>
    </row>
    <row r="152" spans="1:25" ht="28">
      <c r="A152" s="1001" t="s">
        <v>2917</v>
      </c>
      <c r="B152" s="1001" t="s">
        <v>2766</v>
      </c>
      <c r="C152" s="1001" t="s">
        <v>2766</v>
      </c>
      <c r="D152" s="1001" t="s">
        <v>2918</v>
      </c>
      <c r="E152" s="525">
        <v>4</v>
      </c>
      <c r="F152" s="1002" t="s">
        <v>2919</v>
      </c>
      <c r="G152" s="1003" t="s">
        <v>2766</v>
      </c>
      <c r="H152" s="1003" t="s">
        <v>2766</v>
      </c>
      <c r="I152" s="1003" t="s">
        <v>2918</v>
      </c>
      <c r="J152" s="527">
        <v>2</v>
      </c>
      <c r="K152" s="1004" t="s">
        <v>2919</v>
      </c>
      <c r="L152" s="1005" t="s">
        <v>2766</v>
      </c>
      <c r="M152" s="1005" t="s">
        <v>2766</v>
      </c>
      <c r="N152" s="1005" t="s">
        <v>2918</v>
      </c>
      <c r="O152" s="528">
        <v>2</v>
      </c>
      <c r="U152" s="524"/>
    </row>
    <row r="153" spans="1:25" ht="28">
      <c r="A153" s="1001" t="s">
        <v>2920</v>
      </c>
      <c r="B153" s="1001" t="s">
        <v>2921</v>
      </c>
      <c r="C153" s="1001" t="s">
        <v>2921</v>
      </c>
      <c r="D153" s="1001" t="s">
        <v>2922</v>
      </c>
      <c r="E153" s="525">
        <v>2</v>
      </c>
      <c r="U153" s="524"/>
    </row>
    <row r="154" spans="1:25" ht="28">
      <c r="A154" s="1001" t="s">
        <v>2923</v>
      </c>
      <c r="B154" s="1001" t="s">
        <v>2924</v>
      </c>
      <c r="C154" s="1001" t="s">
        <v>2925</v>
      </c>
      <c r="D154" s="1001" t="s">
        <v>2530</v>
      </c>
      <c r="E154" s="525">
        <v>9</v>
      </c>
      <c r="U154" s="524"/>
    </row>
    <row r="155" spans="1:25" ht="28">
      <c r="A155" s="1001" t="s">
        <v>2926</v>
      </c>
      <c r="B155" s="1001" t="s">
        <v>2927</v>
      </c>
      <c r="C155" s="1001" t="s">
        <v>2928</v>
      </c>
      <c r="D155" s="1001" t="s">
        <v>2631</v>
      </c>
      <c r="E155" s="525">
        <v>1</v>
      </c>
      <c r="U155" s="524"/>
    </row>
    <row r="156" spans="1:25" ht="28">
      <c r="A156" s="1001" t="s">
        <v>2929</v>
      </c>
      <c r="B156" s="1001" t="s">
        <v>2930</v>
      </c>
      <c r="C156" s="1001" t="s">
        <v>2931</v>
      </c>
      <c r="D156" s="1001" t="s">
        <v>2932</v>
      </c>
      <c r="E156" s="525">
        <v>7</v>
      </c>
      <c r="F156" s="1002" t="s">
        <v>2929</v>
      </c>
      <c r="G156" s="1003" t="s">
        <v>2930</v>
      </c>
      <c r="H156" s="1003" t="s">
        <v>2931</v>
      </c>
      <c r="I156" s="1003" t="s">
        <v>2932</v>
      </c>
      <c r="J156" s="527">
        <v>7</v>
      </c>
      <c r="K156" s="1004" t="s">
        <v>2929</v>
      </c>
      <c r="L156" s="1005" t="s">
        <v>2930</v>
      </c>
      <c r="M156" s="1005" t="s">
        <v>2931</v>
      </c>
      <c r="N156" s="1005" t="s">
        <v>2932</v>
      </c>
      <c r="O156" s="528">
        <v>7</v>
      </c>
      <c r="U156" s="524"/>
    </row>
    <row r="157" spans="1:25" ht="28">
      <c r="A157" s="1001" t="s">
        <v>2933</v>
      </c>
      <c r="B157" s="1001" t="s">
        <v>2934</v>
      </c>
      <c r="C157" s="1001" t="s">
        <v>2935</v>
      </c>
      <c r="D157" s="1001" t="s">
        <v>2936</v>
      </c>
      <c r="E157" s="525">
        <v>7</v>
      </c>
      <c r="F157" s="1002" t="s">
        <v>2937</v>
      </c>
      <c r="G157" s="1003" t="s">
        <v>2934</v>
      </c>
      <c r="H157" s="1003" t="s">
        <v>2935</v>
      </c>
      <c r="I157" s="1003" t="s">
        <v>2936</v>
      </c>
      <c r="J157" s="527">
        <v>6</v>
      </c>
      <c r="K157" s="1004" t="s">
        <v>2937</v>
      </c>
      <c r="L157" s="1005" t="s">
        <v>2934</v>
      </c>
      <c r="M157" s="1005" t="s">
        <v>2935</v>
      </c>
      <c r="N157" s="1005" t="s">
        <v>2936</v>
      </c>
      <c r="O157" s="528">
        <v>6</v>
      </c>
      <c r="U157" s="524"/>
    </row>
    <row r="158" spans="1:25" ht="28">
      <c r="A158" s="1001"/>
      <c r="B158" s="1001"/>
      <c r="C158" s="1001"/>
      <c r="D158" s="1001"/>
      <c r="E158" s="525"/>
      <c r="F158" s="1002" t="s">
        <v>2938</v>
      </c>
      <c r="G158" s="1003" t="s">
        <v>2934</v>
      </c>
      <c r="H158" s="1003" t="s">
        <v>2935</v>
      </c>
      <c r="I158" s="1003" t="s">
        <v>2936</v>
      </c>
      <c r="J158" s="527">
        <v>2</v>
      </c>
      <c r="K158" s="1055" t="s">
        <v>2939</v>
      </c>
      <c r="L158" s="1056"/>
      <c r="P158" s="1006"/>
      <c r="Q158" s="1007"/>
      <c r="R158" s="1007"/>
      <c r="S158" s="1007"/>
      <c r="T158" s="523"/>
      <c r="U158" s="534"/>
    </row>
    <row r="159" spans="1:25" ht="28">
      <c r="A159" s="1001" t="s">
        <v>2940</v>
      </c>
      <c r="B159" s="1001" t="s">
        <v>2941</v>
      </c>
      <c r="C159" s="1001" t="s">
        <v>2941</v>
      </c>
      <c r="D159" s="1001" t="s">
        <v>2942</v>
      </c>
      <c r="E159" s="525">
        <v>2</v>
      </c>
      <c r="F159" s="1002" t="s">
        <v>2940</v>
      </c>
      <c r="G159" s="1003" t="s">
        <v>2941</v>
      </c>
      <c r="H159" s="1003" t="s">
        <v>2941</v>
      </c>
      <c r="I159" s="1003" t="s">
        <v>2835</v>
      </c>
      <c r="J159" s="527">
        <v>2</v>
      </c>
      <c r="U159" s="524"/>
    </row>
    <row r="160" spans="1:25" ht="28">
      <c r="A160" s="1001" t="s">
        <v>2943</v>
      </c>
      <c r="B160" s="1001" t="s">
        <v>2944</v>
      </c>
      <c r="C160" s="1001" t="s">
        <v>2945</v>
      </c>
      <c r="D160" s="1001" t="s">
        <v>2946</v>
      </c>
      <c r="E160" s="525">
        <v>1</v>
      </c>
      <c r="F160" s="1002" t="s">
        <v>2943</v>
      </c>
      <c r="G160" s="1003" t="s">
        <v>2944</v>
      </c>
      <c r="H160" s="1003" t="s">
        <v>2945</v>
      </c>
      <c r="I160" s="1003" t="s">
        <v>2946</v>
      </c>
      <c r="J160" s="527">
        <v>1</v>
      </c>
      <c r="K160" s="1004" t="s">
        <v>2943</v>
      </c>
      <c r="L160" s="1005" t="s">
        <v>2944</v>
      </c>
      <c r="M160" s="1005" t="s">
        <v>2945</v>
      </c>
      <c r="N160" s="1005" t="s">
        <v>2946</v>
      </c>
      <c r="O160" s="528">
        <v>1</v>
      </c>
      <c r="U160" s="524"/>
    </row>
    <row r="161" spans="1:22">
      <c r="A161" s="1001" t="s">
        <v>2947</v>
      </c>
      <c r="B161" s="1001" t="s">
        <v>2593</v>
      </c>
      <c r="C161" s="1001" t="s">
        <v>2593</v>
      </c>
      <c r="D161" s="1001" t="s">
        <v>2948</v>
      </c>
      <c r="E161" s="525">
        <v>2</v>
      </c>
      <c r="F161" s="1002">
        <v>20110512</v>
      </c>
      <c r="G161" s="1003" t="s">
        <v>2593</v>
      </c>
      <c r="H161" s="1003" t="s">
        <v>2593</v>
      </c>
      <c r="I161" s="1003" t="s">
        <v>2948</v>
      </c>
      <c r="J161" s="527">
        <v>2</v>
      </c>
      <c r="U161" s="524"/>
    </row>
    <row r="162" spans="1:22" ht="28">
      <c r="A162" s="1001" t="s">
        <v>2949</v>
      </c>
      <c r="B162" s="1001" t="s">
        <v>2950</v>
      </c>
      <c r="C162" s="1001" t="s">
        <v>2950</v>
      </c>
      <c r="D162" s="1001" t="s">
        <v>2674</v>
      </c>
      <c r="E162" s="525">
        <v>9</v>
      </c>
      <c r="F162" s="1002" t="s">
        <v>2949</v>
      </c>
      <c r="G162" s="1003" t="s">
        <v>2950</v>
      </c>
      <c r="H162" s="1003" t="s">
        <v>2950</v>
      </c>
      <c r="I162" s="1003" t="s">
        <v>2674</v>
      </c>
      <c r="J162" s="527">
        <v>9</v>
      </c>
      <c r="K162" s="1004" t="s">
        <v>2949</v>
      </c>
      <c r="L162" s="1005" t="s">
        <v>2950</v>
      </c>
      <c r="M162" s="1005" t="s">
        <v>2950</v>
      </c>
      <c r="N162" s="1005" t="s">
        <v>2674</v>
      </c>
      <c r="O162" s="528">
        <v>9</v>
      </c>
      <c r="U162" s="524"/>
    </row>
    <row r="163" spans="1:22">
      <c r="A163" s="1001" t="s">
        <v>2951</v>
      </c>
      <c r="B163" s="1001" t="s">
        <v>2952</v>
      </c>
      <c r="C163" s="1001" t="s">
        <v>2952</v>
      </c>
      <c r="D163" s="1001" t="s">
        <v>2953</v>
      </c>
      <c r="E163" s="525">
        <v>2</v>
      </c>
      <c r="F163" s="1002" t="s">
        <v>2951</v>
      </c>
      <c r="G163" s="1003" t="s">
        <v>2952</v>
      </c>
      <c r="H163" s="1003" t="s">
        <v>2952</v>
      </c>
      <c r="I163" s="1003" t="s">
        <v>2953</v>
      </c>
      <c r="J163" s="527">
        <v>2</v>
      </c>
      <c r="K163" s="1004" t="s">
        <v>2951</v>
      </c>
      <c r="L163" s="1005" t="s">
        <v>2952</v>
      </c>
      <c r="M163" s="1005" t="s">
        <v>2952</v>
      </c>
      <c r="N163" s="1005" t="s">
        <v>2953</v>
      </c>
      <c r="O163" s="528">
        <v>2</v>
      </c>
      <c r="U163" s="524"/>
    </row>
    <row r="164" spans="1:22" ht="42">
      <c r="A164" s="1001" t="s">
        <v>2954</v>
      </c>
      <c r="B164" s="1001" t="s">
        <v>2955</v>
      </c>
      <c r="C164" s="1001" t="s">
        <v>2956</v>
      </c>
      <c r="D164" s="1001" t="s">
        <v>2957</v>
      </c>
      <c r="E164" s="525">
        <v>4</v>
      </c>
      <c r="F164" s="1002" t="s">
        <v>2954</v>
      </c>
      <c r="G164" s="1003" t="s">
        <v>2955</v>
      </c>
      <c r="H164" s="1003" t="s">
        <v>2956</v>
      </c>
      <c r="I164" s="1003" t="s">
        <v>2957</v>
      </c>
      <c r="J164" s="527">
        <v>4</v>
      </c>
      <c r="K164" s="1004" t="s">
        <v>2954</v>
      </c>
      <c r="L164" s="1005" t="s">
        <v>2955</v>
      </c>
      <c r="M164" s="1005" t="s">
        <v>2956</v>
      </c>
      <c r="N164" s="1005" t="s">
        <v>2957</v>
      </c>
      <c r="O164" s="528">
        <v>4</v>
      </c>
      <c r="P164" s="1006" t="s">
        <v>2954</v>
      </c>
      <c r="Q164" s="1007" t="s">
        <v>2955</v>
      </c>
      <c r="R164" s="1007" t="s">
        <v>2956</v>
      </c>
      <c r="S164" s="1007" t="s">
        <v>2957</v>
      </c>
      <c r="T164" s="523">
        <v>3</v>
      </c>
      <c r="U164" s="524"/>
      <c r="V164" s="521"/>
    </row>
    <row r="165" spans="1:22" ht="70">
      <c r="A165" s="1001"/>
      <c r="B165" s="1001"/>
      <c r="C165" s="1001"/>
      <c r="D165" s="1001"/>
      <c r="E165" s="525"/>
      <c r="F165" s="1002"/>
      <c r="G165" s="1003"/>
      <c r="H165" s="1003"/>
      <c r="I165" s="1003"/>
      <c r="J165" s="527"/>
      <c r="K165" s="1008"/>
      <c r="L165" s="1009"/>
      <c r="M165" s="1009"/>
      <c r="N165" s="1009"/>
      <c r="O165" s="531"/>
      <c r="P165" s="1006" t="s">
        <v>2958</v>
      </c>
      <c r="Q165" s="1007" t="s">
        <v>2955</v>
      </c>
      <c r="R165" s="1007" t="s">
        <v>2959</v>
      </c>
      <c r="S165" s="1007" t="s">
        <v>2957</v>
      </c>
      <c r="T165" s="523">
        <v>5</v>
      </c>
      <c r="U165" s="524"/>
      <c r="V165" s="521"/>
    </row>
    <row r="166" spans="1:22" ht="42">
      <c r="A166" s="1001" t="s">
        <v>2960</v>
      </c>
      <c r="B166" s="1001" t="s">
        <v>2961</v>
      </c>
      <c r="C166" s="1001" t="s">
        <v>2962</v>
      </c>
      <c r="D166" s="1001" t="s">
        <v>2597</v>
      </c>
      <c r="E166" s="525">
        <v>8</v>
      </c>
      <c r="F166" s="1002" t="s">
        <v>2960</v>
      </c>
      <c r="G166" s="1003" t="s">
        <v>2961</v>
      </c>
      <c r="H166" s="1003" t="s">
        <v>2962</v>
      </c>
      <c r="I166" s="1003" t="s">
        <v>2597</v>
      </c>
      <c r="J166" s="527">
        <v>8</v>
      </c>
      <c r="U166" s="524"/>
      <c r="V166" s="521"/>
    </row>
    <row r="167" spans="1:22" ht="42">
      <c r="A167" s="1001" t="s">
        <v>2963</v>
      </c>
      <c r="B167" s="1001" t="s">
        <v>2964</v>
      </c>
      <c r="C167" s="1001" t="s">
        <v>2964</v>
      </c>
      <c r="D167" s="1001" t="s">
        <v>2594</v>
      </c>
      <c r="E167" s="525">
        <v>4</v>
      </c>
      <c r="F167" s="1002" t="s">
        <v>2963</v>
      </c>
      <c r="G167" s="1003" t="s">
        <v>2964</v>
      </c>
      <c r="H167" s="1003" t="s">
        <v>2964</v>
      </c>
      <c r="I167" s="1003" t="s">
        <v>2594</v>
      </c>
      <c r="J167" s="527">
        <v>4</v>
      </c>
      <c r="U167" s="524"/>
      <c r="V167" s="521"/>
    </row>
    <row r="168" spans="1:22" ht="28">
      <c r="A168" s="1001" t="s">
        <v>2965</v>
      </c>
      <c r="B168" s="1001" t="s">
        <v>2966</v>
      </c>
      <c r="C168" s="1001" t="s">
        <v>2966</v>
      </c>
      <c r="D168" s="1001" t="s">
        <v>2849</v>
      </c>
      <c r="E168" s="525">
        <v>3</v>
      </c>
      <c r="U168" s="524"/>
      <c r="V168" s="521"/>
    </row>
    <row r="169" spans="1:22">
      <c r="A169" s="1001" t="s">
        <v>2967</v>
      </c>
      <c r="B169" s="1001" t="s">
        <v>2968</v>
      </c>
      <c r="C169" s="1001" t="s">
        <v>2968</v>
      </c>
      <c r="D169" s="1001" t="s">
        <v>2597</v>
      </c>
      <c r="E169" s="525">
        <v>5</v>
      </c>
      <c r="F169" s="1002" t="s">
        <v>2967</v>
      </c>
      <c r="G169" s="1003" t="s">
        <v>2968</v>
      </c>
      <c r="H169" s="1003" t="s">
        <v>2968</v>
      </c>
      <c r="I169" s="1003" t="s">
        <v>2597</v>
      </c>
      <c r="J169" s="527">
        <v>5</v>
      </c>
      <c r="K169" s="1004" t="s">
        <v>2967</v>
      </c>
      <c r="L169" s="1005" t="s">
        <v>2968</v>
      </c>
      <c r="M169" s="1005" t="s">
        <v>2968</v>
      </c>
      <c r="N169" s="1005" t="s">
        <v>2597</v>
      </c>
      <c r="O169" s="528">
        <v>5</v>
      </c>
      <c r="P169" s="1006" t="s">
        <v>2967</v>
      </c>
      <c r="Q169" s="1007" t="s">
        <v>2968</v>
      </c>
      <c r="R169" s="1007" t="s">
        <v>2968</v>
      </c>
      <c r="S169" s="1007" t="s">
        <v>2597</v>
      </c>
      <c r="T169" s="523">
        <v>5</v>
      </c>
      <c r="U169" s="1057" t="s">
        <v>2969</v>
      </c>
      <c r="V169" s="1058"/>
    </row>
    <row r="170" spans="1:22" ht="28">
      <c r="A170" s="1001" t="s">
        <v>2970</v>
      </c>
      <c r="B170" s="1001" t="s">
        <v>2687</v>
      </c>
      <c r="C170" s="1001" t="s">
        <v>2687</v>
      </c>
      <c r="D170" s="1001" t="s">
        <v>2971</v>
      </c>
      <c r="E170" s="525">
        <v>4</v>
      </c>
      <c r="F170" s="1002" t="s">
        <v>2972</v>
      </c>
      <c r="G170" s="1003" t="s">
        <v>2687</v>
      </c>
      <c r="H170" s="1003" t="s">
        <v>2687</v>
      </c>
      <c r="I170" s="1003" t="s">
        <v>2971</v>
      </c>
      <c r="J170" s="527">
        <v>4</v>
      </c>
      <c r="U170" s="524"/>
      <c r="V170" s="521"/>
    </row>
    <row r="171" spans="1:22" ht="42">
      <c r="A171" s="1001" t="s">
        <v>2973</v>
      </c>
      <c r="B171" s="1001" t="s">
        <v>2974</v>
      </c>
      <c r="C171" s="1001" t="s">
        <v>2974</v>
      </c>
      <c r="D171" s="1001" t="s">
        <v>2975</v>
      </c>
      <c r="E171" s="525">
        <v>6</v>
      </c>
      <c r="F171" s="1002" t="s">
        <v>2973</v>
      </c>
      <c r="G171" s="1003" t="s">
        <v>2974</v>
      </c>
      <c r="H171" s="1003" t="s">
        <v>2974</v>
      </c>
      <c r="I171" s="1003" t="s">
        <v>2975</v>
      </c>
      <c r="J171" s="527">
        <v>6</v>
      </c>
      <c r="K171" s="1004" t="s">
        <v>2973</v>
      </c>
      <c r="L171" s="1005" t="s">
        <v>2974</v>
      </c>
      <c r="M171" s="1005" t="s">
        <v>2974</v>
      </c>
      <c r="N171" s="1005" t="s">
        <v>2975</v>
      </c>
      <c r="O171" s="528">
        <v>6</v>
      </c>
      <c r="P171" s="1006" t="s">
        <v>2973</v>
      </c>
      <c r="Q171" s="1007" t="s">
        <v>2974</v>
      </c>
      <c r="R171" s="1007" t="s">
        <v>2974</v>
      </c>
      <c r="S171" s="1007" t="s">
        <v>2975</v>
      </c>
      <c r="T171" s="523">
        <v>6</v>
      </c>
      <c r="U171" s="524"/>
      <c r="V171" s="521"/>
    </row>
    <row r="172" spans="1:22">
      <c r="A172" s="1001" t="s">
        <v>2976</v>
      </c>
      <c r="B172" s="1001" t="s">
        <v>2977</v>
      </c>
      <c r="C172" s="1001" t="s">
        <v>2977</v>
      </c>
      <c r="D172" s="1001" t="s">
        <v>2978</v>
      </c>
      <c r="E172" s="525">
        <v>1</v>
      </c>
      <c r="U172" s="524"/>
      <c r="V172" s="521"/>
    </row>
    <row r="173" spans="1:22" ht="28">
      <c r="A173" s="1001" t="s">
        <v>2979</v>
      </c>
      <c r="B173" s="1001" t="s">
        <v>2980</v>
      </c>
      <c r="C173" s="1001" t="s">
        <v>2980</v>
      </c>
      <c r="D173" s="1001" t="s">
        <v>2981</v>
      </c>
      <c r="E173" s="525">
        <v>42</v>
      </c>
      <c r="F173" s="1002" t="s">
        <v>2979</v>
      </c>
      <c r="G173" s="1003" t="s">
        <v>2980</v>
      </c>
      <c r="H173" s="1003" t="s">
        <v>2980</v>
      </c>
      <c r="I173" s="1003" t="s">
        <v>2981</v>
      </c>
      <c r="J173" s="527">
        <v>42</v>
      </c>
      <c r="U173" s="524"/>
      <c r="V173" s="521"/>
    </row>
    <row r="174" spans="1:22" ht="28">
      <c r="A174" s="1001" t="s">
        <v>2982</v>
      </c>
      <c r="B174" s="1001" t="s">
        <v>2983</v>
      </c>
      <c r="C174" s="1001" t="s">
        <v>2983</v>
      </c>
      <c r="D174" s="1001" t="s">
        <v>2984</v>
      </c>
      <c r="E174" s="525">
        <v>3</v>
      </c>
      <c r="U174" s="524"/>
      <c r="V174" s="521"/>
    </row>
    <row r="175" spans="1:22">
      <c r="A175" s="1001" t="s">
        <v>2985</v>
      </c>
      <c r="B175" s="1001" t="s">
        <v>2986</v>
      </c>
      <c r="C175" s="1001" t="s">
        <v>2986</v>
      </c>
      <c r="D175" s="1001" t="s">
        <v>2987</v>
      </c>
      <c r="E175" s="525">
        <v>8</v>
      </c>
      <c r="F175" s="1002" t="s">
        <v>2985</v>
      </c>
      <c r="G175" s="1003" t="s">
        <v>2986</v>
      </c>
      <c r="H175" s="1003" t="s">
        <v>2986</v>
      </c>
      <c r="I175" s="1003" t="s">
        <v>2987</v>
      </c>
      <c r="J175" s="527">
        <v>8</v>
      </c>
      <c r="K175" s="1004" t="s">
        <v>2985</v>
      </c>
      <c r="L175" s="1005" t="s">
        <v>2986</v>
      </c>
      <c r="M175" s="1005" t="s">
        <v>2986</v>
      </c>
      <c r="N175" s="1005" t="s">
        <v>2987</v>
      </c>
      <c r="O175" s="528">
        <v>8</v>
      </c>
      <c r="P175" s="1006" t="s">
        <v>2985</v>
      </c>
      <c r="Q175" s="1007" t="s">
        <v>2986</v>
      </c>
      <c r="R175" s="1007" t="s">
        <v>2986</v>
      </c>
      <c r="S175" s="1007" t="s">
        <v>2987</v>
      </c>
      <c r="T175" s="523">
        <v>8</v>
      </c>
      <c r="U175" s="524"/>
      <c r="V175" s="521"/>
    </row>
    <row r="176" spans="1:22" ht="28">
      <c r="A176" s="1001" t="s">
        <v>2988</v>
      </c>
      <c r="B176" s="1001" t="s">
        <v>2989</v>
      </c>
      <c r="C176" s="1001" t="s">
        <v>2989</v>
      </c>
      <c r="D176" s="1001" t="s">
        <v>2695</v>
      </c>
      <c r="E176" s="525">
        <v>1</v>
      </c>
      <c r="U176" s="524"/>
      <c r="V176" s="521"/>
    </row>
    <row r="177" spans="1:22" ht="28">
      <c r="A177" s="1001" t="s">
        <v>2990</v>
      </c>
      <c r="B177" s="1001" t="s">
        <v>2991</v>
      </c>
      <c r="C177" s="1001" t="s">
        <v>2991</v>
      </c>
      <c r="D177" s="1001" t="s">
        <v>2992</v>
      </c>
      <c r="E177" s="525">
        <v>4</v>
      </c>
      <c r="U177" s="524"/>
      <c r="V177" s="521"/>
    </row>
    <row r="178" spans="1:22" ht="28">
      <c r="A178" s="1001" t="s">
        <v>2993</v>
      </c>
      <c r="B178" s="1001" t="s">
        <v>2994</v>
      </c>
      <c r="C178" s="1001" t="s">
        <v>2994</v>
      </c>
      <c r="D178" s="1001" t="s">
        <v>2995</v>
      </c>
      <c r="E178" s="525">
        <v>3</v>
      </c>
      <c r="F178" s="1002" t="s">
        <v>2993</v>
      </c>
      <c r="G178" s="1003" t="s">
        <v>2994</v>
      </c>
      <c r="H178" s="1003" t="s">
        <v>2994</v>
      </c>
      <c r="I178" s="1003" t="s">
        <v>2995</v>
      </c>
      <c r="J178" s="527">
        <v>4</v>
      </c>
      <c r="K178" s="1061" t="s">
        <v>2996</v>
      </c>
      <c r="L178" s="1062"/>
      <c r="M178" s="1062"/>
      <c r="N178" s="1062"/>
      <c r="O178" s="1062"/>
      <c r="U178" s="539"/>
      <c r="V178" s="521"/>
    </row>
    <row r="179" spans="1:22" ht="42">
      <c r="A179" s="1001" t="s">
        <v>2997</v>
      </c>
      <c r="B179" s="1001" t="s">
        <v>2998</v>
      </c>
      <c r="C179" s="1001" t="s">
        <v>2999</v>
      </c>
      <c r="D179" s="1001" t="s">
        <v>2627</v>
      </c>
      <c r="E179" s="525">
        <v>2</v>
      </c>
      <c r="F179" s="1002" t="s">
        <v>2997</v>
      </c>
      <c r="G179" s="1003" t="s">
        <v>2998</v>
      </c>
      <c r="H179" s="1003" t="s">
        <v>2999</v>
      </c>
      <c r="I179" s="1003" t="s">
        <v>2627</v>
      </c>
      <c r="K179" s="1004" t="s">
        <v>2997</v>
      </c>
      <c r="L179" s="1005" t="s">
        <v>2998</v>
      </c>
      <c r="M179" s="1005" t="s">
        <v>2999</v>
      </c>
      <c r="N179" s="1005" t="s">
        <v>2627</v>
      </c>
      <c r="O179" s="528">
        <v>2</v>
      </c>
      <c r="U179" s="524"/>
      <c r="V179" s="521"/>
    </row>
    <row r="180" spans="1:22">
      <c r="A180" s="1001" t="s">
        <v>3000</v>
      </c>
      <c r="B180" s="1001" t="s">
        <v>2582</v>
      </c>
      <c r="C180" s="1001" t="s">
        <v>3001</v>
      </c>
      <c r="D180" s="1001" t="s">
        <v>2627</v>
      </c>
      <c r="E180" s="525">
        <v>1</v>
      </c>
      <c r="F180" s="1063" t="s">
        <v>3002</v>
      </c>
      <c r="G180" s="1063"/>
      <c r="U180" s="539"/>
      <c r="V180" s="521"/>
    </row>
    <row r="181" spans="1:22">
      <c r="A181" s="1001" t="s">
        <v>3003</v>
      </c>
      <c r="B181" s="1001" t="s">
        <v>3004</v>
      </c>
      <c r="C181" s="1001" t="s">
        <v>3004</v>
      </c>
      <c r="D181" s="1001" t="s">
        <v>2619</v>
      </c>
      <c r="E181" s="525">
        <v>1</v>
      </c>
      <c r="F181" s="1002" t="s">
        <v>3005</v>
      </c>
      <c r="G181" s="1003" t="s">
        <v>3004</v>
      </c>
      <c r="H181" s="1003" t="s">
        <v>3004</v>
      </c>
      <c r="I181" s="1003" t="s">
        <v>2619</v>
      </c>
      <c r="J181" s="527">
        <v>1</v>
      </c>
      <c r="K181" s="1004" t="s">
        <v>3005</v>
      </c>
      <c r="L181" s="1005" t="s">
        <v>3004</v>
      </c>
      <c r="M181" s="1005" t="s">
        <v>3004</v>
      </c>
      <c r="N181" s="1005" t="s">
        <v>2619</v>
      </c>
      <c r="O181" s="528">
        <v>1</v>
      </c>
      <c r="U181" s="524"/>
      <c r="V181" s="521"/>
    </row>
    <row r="182" spans="1:22">
      <c r="A182" s="1001" t="s">
        <v>3006</v>
      </c>
      <c r="B182" s="1001" t="s">
        <v>2773</v>
      </c>
      <c r="C182" s="1001" t="s">
        <v>2773</v>
      </c>
      <c r="D182" s="1001" t="s">
        <v>3007</v>
      </c>
      <c r="E182" s="525">
        <v>1</v>
      </c>
      <c r="F182" s="1002" t="s">
        <v>3006</v>
      </c>
      <c r="G182" s="1003" t="s">
        <v>2773</v>
      </c>
      <c r="H182" s="1003" t="s">
        <v>2773</v>
      </c>
      <c r="I182" s="1003" t="s">
        <v>3007</v>
      </c>
      <c r="J182" s="527">
        <v>1</v>
      </c>
      <c r="K182" s="1004" t="s">
        <v>3006</v>
      </c>
      <c r="L182" s="1005" t="s">
        <v>2773</v>
      </c>
      <c r="M182" s="1005" t="s">
        <v>2773</v>
      </c>
      <c r="N182" s="1005" t="s">
        <v>3007</v>
      </c>
      <c r="O182" s="528">
        <v>1</v>
      </c>
      <c r="P182" s="1006" t="s">
        <v>3006</v>
      </c>
      <c r="Q182" s="1007" t="s">
        <v>2773</v>
      </c>
      <c r="R182" s="1007" t="s">
        <v>2773</v>
      </c>
      <c r="S182" s="1007" t="s">
        <v>3007</v>
      </c>
      <c r="T182" s="523">
        <v>1</v>
      </c>
      <c r="U182" s="536" t="s">
        <v>989</v>
      </c>
      <c r="V182" s="521"/>
    </row>
    <row r="183" spans="1:22" ht="42">
      <c r="A183" s="1001" t="s">
        <v>3008</v>
      </c>
      <c r="B183" s="1001" t="s">
        <v>3009</v>
      </c>
      <c r="C183" s="1001" t="s">
        <v>3009</v>
      </c>
      <c r="D183" s="1001" t="s">
        <v>2653</v>
      </c>
      <c r="E183" s="525">
        <v>8</v>
      </c>
      <c r="F183" s="1002" t="s">
        <v>3008</v>
      </c>
      <c r="G183" s="1003" t="s">
        <v>3009</v>
      </c>
      <c r="H183" s="1003" t="s">
        <v>3009</v>
      </c>
      <c r="I183" s="1003" t="s">
        <v>2653</v>
      </c>
      <c r="J183" s="527">
        <v>8</v>
      </c>
      <c r="K183" s="1004" t="s">
        <v>3008</v>
      </c>
      <c r="L183" s="1005" t="s">
        <v>3009</v>
      </c>
      <c r="M183" s="1005" t="s">
        <v>3009</v>
      </c>
      <c r="N183" s="1005" t="s">
        <v>2653</v>
      </c>
      <c r="O183" s="528">
        <v>8</v>
      </c>
      <c r="P183" s="1006" t="s">
        <v>3010</v>
      </c>
      <c r="Q183" s="1007" t="s">
        <v>3009</v>
      </c>
      <c r="R183" s="1007" t="s">
        <v>3011</v>
      </c>
      <c r="S183" s="1007" t="s">
        <v>2653</v>
      </c>
      <c r="T183" s="523">
        <v>17</v>
      </c>
      <c r="U183" s="524"/>
      <c r="V183" s="521"/>
    </row>
    <row r="184" spans="1:22">
      <c r="A184" s="1001" t="s">
        <v>3012</v>
      </c>
      <c r="B184" s="1001" t="s">
        <v>2665</v>
      </c>
      <c r="C184" s="1001" t="s">
        <v>2665</v>
      </c>
      <c r="D184" s="1001" t="s">
        <v>2543</v>
      </c>
      <c r="E184" s="525">
        <v>1</v>
      </c>
      <c r="F184" s="1002" t="s">
        <v>3012</v>
      </c>
      <c r="G184" s="1003" t="s">
        <v>2665</v>
      </c>
      <c r="H184" s="1003" t="s">
        <v>2665</v>
      </c>
      <c r="I184" s="1003" t="s">
        <v>2543</v>
      </c>
      <c r="J184" s="527">
        <v>1</v>
      </c>
      <c r="K184" s="1004" t="s">
        <v>3012</v>
      </c>
      <c r="L184" s="1005" t="s">
        <v>2665</v>
      </c>
      <c r="M184" s="1005" t="s">
        <v>2665</v>
      </c>
      <c r="N184" s="1005" t="s">
        <v>2543</v>
      </c>
      <c r="O184" s="528">
        <v>1</v>
      </c>
      <c r="P184" s="1006" t="s">
        <v>3012</v>
      </c>
      <c r="Q184" s="1007" t="s">
        <v>2665</v>
      </c>
      <c r="R184" s="1007" t="s">
        <v>2665</v>
      </c>
      <c r="S184" s="1007" t="s">
        <v>2543</v>
      </c>
      <c r="T184" s="523">
        <v>1</v>
      </c>
      <c r="U184" s="536" t="s">
        <v>989</v>
      </c>
      <c r="V184" s="521"/>
    </row>
    <row r="185" spans="1:22">
      <c r="A185" s="1001" t="s">
        <v>3013</v>
      </c>
      <c r="B185" s="1001" t="s">
        <v>3014</v>
      </c>
      <c r="C185" s="1001" t="s">
        <v>3015</v>
      </c>
      <c r="D185" s="1001" t="s">
        <v>2543</v>
      </c>
      <c r="E185" s="525">
        <v>1</v>
      </c>
      <c r="U185" s="536" t="s">
        <v>989</v>
      </c>
      <c r="V185" s="521"/>
    </row>
    <row r="186" spans="1:22" ht="28">
      <c r="A186" s="1001" t="s">
        <v>3016</v>
      </c>
      <c r="B186" s="1001" t="s">
        <v>3017</v>
      </c>
      <c r="C186" s="1001" t="s">
        <v>3017</v>
      </c>
      <c r="D186" s="1001" t="s">
        <v>3018</v>
      </c>
      <c r="E186" s="525">
        <v>1</v>
      </c>
      <c r="U186" s="524"/>
      <c r="V186" s="521"/>
    </row>
    <row r="187" spans="1:22" ht="28">
      <c r="A187" s="1001" t="s">
        <v>3019</v>
      </c>
      <c r="B187" s="1001" t="s">
        <v>3020</v>
      </c>
      <c r="C187" s="1001" t="s">
        <v>3020</v>
      </c>
      <c r="D187" s="1001" t="s">
        <v>3021</v>
      </c>
      <c r="E187" s="525">
        <v>2</v>
      </c>
      <c r="F187" s="1002" t="s">
        <v>3019</v>
      </c>
      <c r="G187" s="1003" t="s">
        <v>3020</v>
      </c>
      <c r="H187" s="1003" t="s">
        <v>3020</v>
      </c>
      <c r="I187" s="1003" t="s">
        <v>3022</v>
      </c>
      <c r="J187" s="527">
        <v>2</v>
      </c>
      <c r="K187" s="1004" t="s">
        <v>3019</v>
      </c>
      <c r="L187" s="1005" t="s">
        <v>3020</v>
      </c>
      <c r="M187" s="1005" t="s">
        <v>3020</v>
      </c>
      <c r="N187" s="1005" t="s">
        <v>3022</v>
      </c>
      <c r="O187" s="528">
        <v>2</v>
      </c>
      <c r="P187" s="1006" t="s">
        <v>3019</v>
      </c>
      <c r="Q187" s="1007" t="s">
        <v>3020</v>
      </c>
      <c r="R187" s="1007" t="s">
        <v>3020</v>
      </c>
      <c r="S187" s="1007" t="s">
        <v>3022</v>
      </c>
      <c r="T187" s="523">
        <v>2</v>
      </c>
      <c r="U187" s="536" t="s">
        <v>3023</v>
      </c>
      <c r="V187" s="521"/>
    </row>
    <row r="188" spans="1:22">
      <c r="A188" s="1001" t="s">
        <v>3024</v>
      </c>
      <c r="B188" s="1001" t="s">
        <v>3025</v>
      </c>
      <c r="C188" s="1001" t="s">
        <v>3025</v>
      </c>
      <c r="D188" s="1001" t="s">
        <v>2663</v>
      </c>
      <c r="E188" s="525">
        <v>1</v>
      </c>
      <c r="F188" s="1002" t="s">
        <v>3024</v>
      </c>
      <c r="G188" s="1003" t="s">
        <v>3025</v>
      </c>
      <c r="H188" s="1003" t="s">
        <v>3025</v>
      </c>
      <c r="I188" s="1003" t="s">
        <v>2663</v>
      </c>
      <c r="J188" s="527">
        <v>1</v>
      </c>
      <c r="O188" s="528"/>
      <c r="U188" s="524"/>
      <c r="V188" s="521"/>
    </row>
    <row r="189" spans="1:22" ht="56">
      <c r="A189" s="1001" t="s">
        <v>3026</v>
      </c>
      <c r="B189" s="1001" t="s">
        <v>3027</v>
      </c>
      <c r="C189" s="1001" t="s">
        <v>3027</v>
      </c>
      <c r="D189" s="1001" t="s">
        <v>3028</v>
      </c>
      <c r="E189" s="525">
        <v>2</v>
      </c>
      <c r="F189" s="1002" t="s">
        <v>3026</v>
      </c>
      <c r="G189" s="1003" t="s">
        <v>3027</v>
      </c>
      <c r="H189" s="1003" t="s">
        <v>3027</v>
      </c>
      <c r="I189" s="1003" t="s">
        <v>3028</v>
      </c>
      <c r="J189" s="527">
        <v>2</v>
      </c>
      <c r="K189" s="1064" t="s">
        <v>3029</v>
      </c>
      <c r="L189" s="1065"/>
      <c r="M189" s="1065"/>
      <c r="N189" s="1066"/>
      <c r="O189" s="528"/>
      <c r="U189" s="536" t="s">
        <v>989</v>
      </c>
      <c r="V189" s="521"/>
    </row>
    <row r="190" spans="1:22" ht="42">
      <c r="A190" s="1001" t="s">
        <v>3030</v>
      </c>
      <c r="B190" s="1001" t="s">
        <v>3031</v>
      </c>
      <c r="C190" s="1001" t="s">
        <v>3032</v>
      </c>
      <c r="D190" s="1001" t="s">
        <v>3033</v>
      </c>
      <c r="E190" s="525">
        <v>4</v>
      </c>
      <c r="F190" s="1002" t="s">
        <v>3030</v>
      </c>
      <c r="G190" s="1003" t="s">
        <v>3031</v>
      </c>
      <c r="H190" s="1003" t="s">
        <v>3032</v>
      </c>
      <c r="I190" s="1003" t="s">
        <v>3033</v>
      </c>
      <c r="J190" s="527">
        <v>4</v>
      </c>
      <c r="K190" s="1004" t="s">
        <v>3030</v>
      </c>
      <c r="L190" s="1005" t="s">
        <v>3031</v>
      </c>
      <c r="M190" s="1005" t="s">
        <v>3032</v>
      </c>
      <c r="N190" s="1005" t="s">
        <v>3033</v>
      </c>
      <c r="O190" s="528">
        <v>4</v>
      </c>
      <c r="P190" s="1006" t="s">
        <v>3030</v>
      </c>
      <c r="Q190" s="1007" t="s">
        <v>3031</v>
      </c>
      <c r="R190" s="1007" t="s">
        <v>3032</v>
      </c>
      <c r="S190" s="1007" t="s">
        <v>3033</v>
      </c>
      <c r="T190" s="523">
        <v>4</v>
      </c>
      <c r="U190" s="1046" t="s">
        <v>3034</v>
      </c>
      <c r="V190" s="1047"/>
    </row>
    <row r="191" spans="1:22" ht="28">
      <c r="A191" s="1001" t="s">
        <v>3035</v>
      </c>
      <c r="B191" s="1001" t="s">
        <v>3036</v>
      </c>
      <c r="C191" s="1001" t="s">
        <v>3036</v>
      </c>
      <c r="D191" s="1001" t="s">
        <v>2727</v>
      </c>
      <c r="E191" s="525">
        <v>1</v>
      </c>
      <c r="F191" s="1002" t="s">
        <v>3035</v>
      </c>
      <c r="G191" s="1003" t="s">
        <v>3036</v>
      </c>
      <c r="H191" s="1003" t="s">
        <v>3036</v>
      </c>
      <c r="I191" s="1003" t="s">
        <v>2727</v>
      </c>
      <c r="J191" s="527">
        <v>1</v>
      </c>
      <c r="K191" s="1004" t="s">
        <v>3035</v>
      </c>
      <c r="L191" s="1005" t="s">
        <v>3036</v>
      </c>
      <c r="M191" s="1005" t="s">
        <v>3036</v>
      </c>
      <c r="N191" s="1005" t="s">
        <v>2727</v>
      </c>
      <c r="O191" s="528">
        <v>1</v>
      </c>
      <c r="P191" s="1006" t="s">
        <v>3035</v>
      </c>
      <c r="Q191" s="1007" t="s">
        <v>3036</v>
      </c>
      <c r="R191" s="1007" t="s">
        <v>3036</v>
      </c>
      <c r="S191" s="1007" t="s">
        <v>2727</v>
      </c>
      <c r="T191" s="523">
        <v>1</v>
      </c>
      <c r="U191" s="537" t="s">
        <v>989</v>
      </c>
      <c r="V191" s="521"/>
    </row>
    <row r="192" spans="1:22" ht="28">
      <c r="A192" s="1001" t="s">
        <v>3037</v>
      </c>
      <c r="B192" s="1001" t="s">
        <v>3038</v>
      </c>
      <c r="C192" s="1001" t="s">
        <v>3038</v>
      </c>
      <c r="D192" s="1001" t="s">
        <v>3039</v>
      </c>
      <c r="E192" s="525">
        <v>1</v>
      </c>
      <c r="F192" s="1002" t="s">
        <v>3037</v>
      </c>
      <c r="G192" s="1003" t="s">
        <v>3038</v>
      </c>
      <c r="H192" s="1003" t="s">
        <v>3038</v>
      </c>
      <c r="I192" s="1003" t="s">
        <v>3039</v>
      </c>
      <c r="J192" s="527">
        <v>1</v>
      </c>
      <c r="K192" s="1004" t="s">
        <v>3040</v>
      </c>
      <c r="L192" s="1005" t="s">
        <v>3038</v>
      </c>
      <c r="M192" s="1005" t="s">
        <v>3038</v>
      </c>
      <c r="N192" s="1005" t="s">
        <v>3039</v>
      </c>
      <c r="O192" s="528">
        <v>1</v>
      </c>
      <c r="P192" s="1006" t="s">
        <v>3040</v>
      </c>
      <c r="Q192" s="1007" t="s">
        <v>3038</v>
      </c>
      <c r="R192" s="1007" t="s">
        <v>3038</v>
      </c>
      <c r="S192" s="1007" t="s">
        <v>3039</v>
      </c>
      <c r="T192" s="523">
        <v>1</v>
      </c>
      <c r="U192" s="524"/>
      <c r="V192" s="521"/>
    </row>
    <row r="193" spans="1:22" ht="42">
      <c r="A193" s="1001" t="s">
        <v>3041</v>
      </c>
      <c r="B193" s="1001" t="s">
        <v>3042</v>
      </c>
      <c r="C193" s="1001" t="s">
        <v>3042</v>
      </c>
      <c r="D193" s="1001" t="s">
        <v>3043</v>
      </c>
      <c r="E193" s="525">
        <v>0</v>
      </c>
      <c r="F193" s="1002" t="s">
        <v>3041</v>
      </c>
      <c r="G193" s="1003" t="s">
        <v>3042</v>
      </c>
      <c r="H193" s="1003" t="s">
        <v>3042</v>
      </c>
      <c r="I193" s="1003" t="s">
        <v>3043</v>
      </c>
      <c r="J193" s="527">
        <v>0</v>
      </c>
      <c r="K193" s="1004" t="s">
        <v>3041</v>
      </c>
      <c r="L193" s="1005" t="s">
        <v>3042</v>
      </c>
      <c r="M193" s="1005" t="s">
        <v>3042</v>
      </c>
      <c r="N193" s="1005" t="s">
        <v>3043</v>
      </c>
      <c r="O193" s="528">
        <v>0</v>
      </c>
      <c r="P193" s="1006" t="s">
        <v>3041</v>
      </c>
      <c r="Q193" s="1007" t="s">
        <v>3042</v>
      </c>
      <c r="R193" s="1007" t="s">
        <v>3042</v>
      </c>
      <c r="S193" s="1007" t="s">
        <v>3043</v>
      </c>
      <c r="T193" s="523">
        <v>0</v>
      </c>
      <c r="U193" s="534"/>
      <c r="V193" s="521"/>
    </row>
    <row r="194" spans="1:22" ht="28">
      <c r="A194" s="1001" t="s">
        <v>3044</v>
      </c>
      <c r="B194" s="1001" t="s">
        <v>2615</v>
      </c>
      <c r="C194" s="1001" t="s">
        <v>2615</v>
      </c>
      <c r="D194" s="1001" t="s">
        <v>3045</v>
      </c>
      <c r="E194" s="525">
        <v>1</v>
      </c>
      <c r="F194" s="1002" t="s">
        <v>3044</v>
      </c>
      <c r="G194" s="1003" t="s">
        <v>2615</v>
      </c>
      <c r="H194" s="1003" t="s">
        <v>2615</v>
      </c>
      <c r="I194" s="1003" t="s">
        <v>3045</v>
      </c>
      <c r="J194" s="527">
        <v>1</v>
      </c>
      <c r="K194" s="997" t="s">
        <v>989</v>
      </c>
      <c r="U194" s="534"/>
      <c r="V194" s="521"/>
    </row>
    <row r="195" spans="1:22" ht="28">
      <c r="A195" s="1001" t="s">
        <v>3046</v>
      </c>
      <c r="B195" s="1001" t="s">
        <v>3047</v>
      </c>
      <c r="C195" s="1001" t="s">
        <v>3047</v>
      </c>
      <c r="D195" s="1001" t="s">
        <v>3048</v>
      </c>
      <c r="E195" s="525">
        <v>1</v>
      </c>
      <c r="F195" s="1002" t="s">
        <v>3046</v>
      </c>
      <c r="G195" s="1003" t="s">
        <v>3047</v>
      </c>
      <c r="H195" s="1003" t="s">
        <v>3047</v>
      </c>
      <c r="I195" s="1003" t="s">
        <v>3048</v>
      </c>
      <c r="J195" s="527">
        <v>1</v>
      </c>
      <c r="K195" s="997" t="s">
        <v>989</v>
      </c>
      <c r="U195" s="534"/>
      <c r="V195" s="521"/>
    </row>
    <row r="196" spans="1:22">
      <c r="A196" s="1001" t="s">
        <v>3049</v>
      </c>
      <c r="B196" s="1001" t="s">
        <v>3050</v>
      </c>
      <c r="C196" s="1001" t="s">
        <v>3050</v>
      </c>
      <c r="D196" s="1001" t="s">
        <v>2657</v>
      </c>
      <c r="E196" s="525">
        <v>1</v>
      </c>
      <c r="F196" s="1002" t="s">
        <v>3049</v>
      </c>
      <c r="G196" s="1003" t="s">
        <v>3050</v>
      </c>
      <c r="H196" s="1003" t="s">
        <v>3050</v>
      </c>
      <c r="I196" s="1003" t="s">
        <v>2657</v>
      </c>
      <c r="J196" s="527">
        <v>1</v>
      </c>
      <c r="K196" s="1004" t="s">
        <v>3049</v>
      </c>
      <c r="L196" s="1005" t="s">
        <v>3050</v>
      </c>
      <c r="M196" s="1005" t="s">
        <v>3050</v>
      </c>
      <c r="N196" s="1005" t="s">
        <v>2657</v>
      </c>
      <c r="O196" s="528">
        <v>1</v>
      </c>
      <c r="P196" s="1006" t="s">
        <v>3049</v>
      </c>
      <c r="Q196" s="1007" t="s">
        <v>3050</v>
      </c>
      <c r="R196" s="1007" t="s">
        <v>3050</v>
      </c>
      <c r="S196" s="1007" t="s">
        <v>2657</v>
      </c>
      <c r="T196" s="523">
        <v>1</v>
      </c>
      <c r="U196" s="536" t="s">
        <v>989</v>
      </c>
    </row>
    <row r="197" spans="1:22">
      <c r="A197" s="1001" t="s">
        <v>3051</v>
      </c>
      <c r="B197" s="1001" t="s">
        <v>3052</v>
      </c>
      <c r="C197" s="1001" t="s">
        <v>3052</v>
      </c>
      <c r="D197" s="1001" t="s">
        <v>2657</v>
      </c>
      <c r="E197" s="525">
        <v>1</v>
      </c>
      <c r="F197" s="1002" t="s">
        <v>3051</v>
      </c>
      <c r="G197" s="1003" t="s">
        <v>3052</v>
      </c>
      <c r="H197" s="1003" t="s">
        <v>3052</v>
      </c>
      <c r="I197" s="1003" t="s">
        <v>2657</v>
      </c>
      <c r="J197" s="527">
        <v>1</v>
      </c>
      <c r="K197" s="1048" t="s">
        <v>3053</v>
      </c>
      <c r="L197" s="1049"/>
      <c r="M197" s="1049"/>
      <c r="N197" s="1049"/>
      <c r="U197" s="534"/>
    </row>
    <row r="198" spans="1:22" ht="28">
      <c r="A198" s="1001" t="s">
        <v>3054</v>
      </c>
      <c r="B198" s="1001" t="s">
        <v>3055</v>
      </c>
      <c r="C198" s="1001" t="s">
        <v>3055</v>
      </c>
      <c r="D198" s="1001" t="s">
        <v>3056</v>
      </c>
      <c r="E198" s="525">
        <v>1</v>
      </c>
      <c r="F198" s="1002" t="s">
        <v>3054</v>
      </c>
      <c r="G198" s="1003" t="s">
        <v>3055</v>
      </c>
      <c r="H198" s="1003" t="s">
        <v>3055</v>
      </c>
      <c r="I198" s="1003" t="s">
        <v>3056</v>
      </c>
      <c r="J198" s="527">
        <v>1</v>
      </c>
      <c r="K198" s="1004" t="s">
        <v>3054</v>
      </c>
      <c r="L198" s="1005" t="s">
        <v>3055</v>
      </c>
      <c r="M198" s="1005" t="s">
        <v>3055</v>
      </c>
      <c r="N198" s="1005" t="s">
        <v>3056</v>
      </c>
      <c r="O198" s="528">
        <v>1</v>
      </c>
      <c r="P198" s="1006" t="s">
        <v>3054</v>
      </c>
      <c r="Q198" s="1007" t="s">
        <v>3055</v>
      </c>
      <c r="R198" s="1007" t="s">
        <v>3055</v>
      </c>
      <c r="S198" s="1007" t="s">
        <v>3056</v>
      </c>
      <c r="T198" s="523">
        <v>1</v>
      </c>
      <c r="U198" s="536" t="s">
        <v>989</v>
      </c>
    </row>
    <row r="199" spans="1:22" ht="70">
      <c r="A199" s="1001"/>
      <c r="B199" s="1001"/>
      <c r="C199" s="1001"/>
      <c r="D199" s="1001"/>
      <c r="E199" s="525"/>
      <c r="F199" s="1010"/>
      <c r="G199" s="1011"/>
      <c r="H199" s="1011"/>
      <c r="I199" s="1011"/>
      <c r="J199" s="530"/>
      <c r="K199" s="1008"/>
      <c r="L199" s="1009"/>
      <c r="M199" s="1009"/>
      <c r="N199" s="1009"/>
      <c r="O199" s="531"/>
      <c r="P199" s="1006" t="s">
        <v>3057</v>
      </c>
      <c r="Q199" s="1007" t="s">
        <v>3055</v>
      </c>
      <c r="R199" s="1007" t="s">
        <v>3058</v>
      </c>
      <c r="S199" s="1007" t="s">
        <v>3056</v>
      </c>
      <c r="T199" s="523">
        <v>1</v>
      </c>
      <c r="U199" s="536" t="s">
        <v>989</v>
      </c>
    </row>
    <row r="200" spans="1:22" ht="28">
      <c r="A200" s="1001" t="s">
        <v>3059</v>
      </c>
      <c r="B200" s="1001" t="s">
        <v>3060</v>
      </c>
      <c r="C200" s="1001" t="s">
        <v>3060</v>
      </c>
      <c r="D200" s="1001" t="s">
        <v>2890</v>
      </c>
      <c r="E200" s="525">
        <v>1</v>
      </c>
      <c r="F200" s="997" t="s">
        <v>989</v>
      </c>
      <c r="U200" s="534"/>
    </row>
    <row r="201" spans="1:22" ht="42">
      <c r="A201" s="1014" t="s">
        <v>3061</v>
      </c>
      <c r="B201" s="1001" t="s">
        <v>3062</v>
      </c>
      <c r="C201" s="1001" t="s">
        <v>3062</v>
      </c>
      <c r="D201" s="1001" t="s">
        <v>3063</v>
      </c>
      <c r="E201" s="525">
        <v>1</v>
      </c>
      <c r="F201" s="1002" t="s">
        <v>3061</v>
      </c>
      <c r="G201" s="1003" t="s">
        <v>3062</v>
      </c>
      <c r="H201" s="1003" t="s">
        <v>3062</v>
      </c>
      <c r="I201" s="1003" t="s">
        <v>3063</v>
      </c>
      <c r="J201" s="527">
        <v>1</v>
      </c>
      <c r="K201" s="1004" t="s">
        <v>3061</v>
      </c>
      <c r="L201" s="1005" t="s">
        <v>3062</v>
      </c>
      <c r="M201" s="1005" t="s">
        <v>3062</v>
      </c>
      <c r="N201" s="1005" t="s">
        <v>3063</v>
      </c>
      <c r="O201" s="998">
        <v>1</v>
      </c>
      <c r="P201" s="1006" t="s">
        <v>3061</v>
      </c>
      <c r="Q201" s="1007" t="s">
        <v>3062</v>
      </c>
      <c r="R201" s="1007" t="s">
        <v>3062</v>
      </c>
      <c r="S201" s="1007" t="s">
        <v>3063</v>
      </c>
      <c r="T201" s="523">
        <v>1</v>
      </c>
      <c r="U201" s="524"/>
    </row>
    <row r="202" spans="1:22">
      <c r="A202" s="1001" t="s">
        <v>3064</v>
      </c>
      <c r="B202" s="1001" t="s">
        <v>3065</v>
      </c>
      <c r="C202" s="1001" t="s">
        <v>3066</v>
      </c>
      <c r="D202" s="1001" t="s">
        <v>3067</v>
      </c>
      <c r="E202" s="525">
        <v>1</v>
      </c>
      <c r="F202" s="1002" t="s">
        <v>3064</v>
      </c>
      <c r="G202" s="1003" t="s">
        <v>3065</v>
      </c>
      <c r="H202" s="1003" t="s">
        <v>3066</v>
      </c>
      <c r="I202" s="1003" t="s">
        <v>3067</v>
      </c>
      <c r="J202" s="527">
        <v>1</v>
      </c>
      <c r="K202" s="1004" t="s">
        <v>3064</v>
      </c>
      <c r="L202" s="1005" t="s">
        <v>3065</v>
      </c>
      <c r="M202" s="1005" t="s">
        <v>3066</v>
      </c>
      <c r="N202" s="1005" t="s">
        <v>3067</v>
      </c>
      <c r="O202" s="998">
        <v>1</v>
      </c>
      <c r="P202" s="1006" t="s">
        <v>3064</v>
      </c>
      <c r="Q202" s="1007" t="s">
        <v>3065</v>
      </c>
      <c r="R202" s="1007" t="s">
        <v>3066</v>
      </c>
      <c r="S202" s="1007" t="s">
        <v>3067</v>
      </c>
      <c r="T202" s="523">
        <v>1</v>
      </c>
      <c r="U202" s="524"/>
    </row>
    <row r="203" spans="1:22" ht="28">
      <c r="A203" s="1001" t="s">
        <v>3068</v>
      </c>
      <c r="B203" s="1001" t="s">
        <v>3069</v>
      </c>
      <c r="C203" s="1001" t="s">
        <v>3069</v>
      </c>
      <c r="D203" s="1001" t="s">
        <v>3070</v>
      </c>
      <c r="E203" s="525">
        <v>167</v>
      </c>
      <c r="F203" s="1002" t="s">
        <v>3068</v>
      </c>
      <c r="G203" s="1003" t="s">
        <v>3069</v>
      </c>
      <c r="H203" s="1003" t="s">
        <v>3069</v>
      </c>
      <c r="I203" s="1003" t="s">
        <v>3070</v>
      </c>
      <c r="J203" s="527">
        <v>167</v>
      </c>
      <c r="K203" s="1004" t="s">
        <v>3068</v>
      </c>
      <c r="L203" s="1005" t="s">
        <v>3069</v>
      </c>
      <c r="M203" s="1005" t="s">
        <v>3069</v>
      </c>
      <c r="N203" s="1005" t="s">
        <v>3070</v>
      </c>
      <c r="O203" s="528">
        <v>167</v>
      </c>
      <c r="P203" s="1006" t="s">
        <v>3068</v>
      </c>
      <c r="Q203" s="1007" t="s">
        <v>3069</v>
      </c>
      <c r="R203" s="1007" t="s">
        <v>3069</v>
      </c>
      <c r="S203" s="1007" t="s">
        <v>3070</v>
      </c>
      <c r="T203" s="523">
        <v>167</v>
      </c>
      <c r="U203" s="524"/>
    </row>
    <row r="204" spans="1:22" ht="28">
      <c r="A204" s="1001" t="s">
        <v>3071</v>
      </c>
      <c r="B204" s="1001" t="s">
        <v>3069</v>
      </c>
      <c r="C204" s="1001" t="s">
        <v>3069</v>
      </c>
      <c r="D204" s="1001" t="s">
        <v>3070</v>
      </c>
      <c r="E204" s="525">
        <v>59</v>
      </c>
      <c r="F204" s="1002" t="s">
        <v>3071</v>
      </c>
      <c r="G204" s="1003" t="s">
        <v>3069</v>
      </c>
      <c r="H204" s="1003" t="s">
        <v>3069</v>
      </c>
      <c r="I204" s="1003" t="s">
        <v>3070</v>
      </c>
      <c r="J204" s="527">
        <v>59</v>
      </c>
      <c r="K204" s="1004" t="s">
        <v>3071</v>
      </c>
      <c r="L204" s="1005" t="s">
        <v>3069</v>
      </c>
      <c r="M204" s="1005" t="s">
        <v>3069</v>
      </c>
      <c r="N204" s="1005" t="s">
        <v>3070</v>
      </c>
      <c r="O204" s="528">
        <v>59</v>
      </c>
      <c r="U204" s="524"/>
    </row>
    <row r="205" spans="1:22" ht="28">
      <c r="A205" s="1001" t="s">
        <v>3072</v>
      </c>
      <c r="B205" s="1001" t="s">
        <v>3073</v>
      </c>
      <c r="C205" s="1001" t="s">
        <v>3074</v>
      </c>
      <c r="D205" s="1001" t="s">
        <v>2650</v>
      </c>
      <c r="E205" s="525">
        <v>4</v>
      </c>
      <c r="U205" s="524"/>
    </row>
    <row r="206" spans="1:22" ht="28">
      <c r="A206" s="1001" t="s">
        <v>3075</v>
      </c>
      <c r="B206" s="1001" t="s">
        <v>3076</v>
      </c>
      <c r="C206" s="1001" t="s">
        <v>3077</v>
      </c>
      <c r="D206" s="1001" t="s">
        <v>2701</v>
      </c>
      <c r="E206" s="525">
        <v>7</v>
      </c>
      <c r="F206" s="1002" t="s">
        <v>3075</v>
      </c>
      <c r="G206" s="1003" t="s">
        <v>3076</v>
      </c>
      <c r="H206" s="1003" t="s">
        <v>3077</v>
      </c>
      <c r="I206" s="1003" t="s">
        <v>2701</v>
      </c>
      <c r="J206" s="527">
        <v>7</v>
      </c>
      <c r="K206" s="1004" t="s">
        <v>3075</v>
      </c>
      <c r="L206" s="1005" t="s">
        <v>3076</v>
      </c>
      <c r="M206" s="1005" t="s">
        <v>3077</v>
      </c>
      <c r="N206" s="1005" t="s">
        <v>2701</v>
      </c>
      <c r="O206" s="528">
        <v>7</v>
      </c>
      <c r="P206" s="1006" t="s">
        <v>3075</v>
      </c>
      <c r="Q206" s="1007" t="s">
        <v>3076</v>
      </c>
      <c r="R206" s="1007" t="s">
        <v>3077</v>
      </c>
      <c r="S206" s="1007" t="s">
        <v>2701</v>
      </c>
      <c r="T206" s="523">
        <v>7</v>
      </c>
      <c r="U206" s="524"/>
    </row>
    <row r="207" spans="1:22" ht="28">
      <c r="A207" s="1001" t="s">
        <v>3078</v>
      </c>
      <c r="B207" s="1001" t="s">
        <v>3079</v>
      </c>
      <c r="C207" s="1001" t="s">
        <v>3079</v>
      </c>
      <c r="D207" s="1001" t="s">
        <v>2727</v>
      </c>
      <c r="E207" s="525">
        <v>47</v>
      </c>
      <c r="F207" s="1002" t="s">
        <v>3078</v>
      </c>
      <c r="G207" s="1003" t="s">
        <v>3079</v>
      </c>
      <c r="H207" s="1003" t="s">
        <v>3079</v>
      </c>
      <c r="I207" s="1003" t="s">
        <v>2727</v>
      </c>
      <c r="J207" s="527">
        <v>47</v>
      </c>
      <c r="U207" s="524"/>
    </row>
    <row r="208" spans="1:22" ht="28">
      <c r="A208" s="1001" t="s">
        <v>3080</v>
      </c>
      <c r="B208" s="1001" t="s">
        <v>3081</v>
      </c>
      <c r="C208" s="1001" t="s">
        <v>3081</v>
      </c>
      <c r="D208" s="1001" t="s">
        <v>3082</v>
      </c>
      <c r="E208" s="525">
        <v>51</v>
      </c>
      <c r="F208" s="1002" t="s">
        <v>3080</v>
      </c>
      <c r="G208" s="1003" t="s">
        <v>3081</v>
      </c>
      <c r="H208" s="1003" t="s">
        <v>3081</v>
      </c>
      <c r="I208" s="1003" t="s">
        <v>3082</v>
      </c>
      <c r="J208" s="527">
        <v>51</v>
      </c>
      <c r="K208" s="1004" t="s">
        <v>3080</v>
      </c>
      <c r="L208" s="1005" t="s">
        <v>3081</v>
      </c>
      <c r="M208" s="1005" t="s">
        <v>3081</v>
      </c>
      <c r="N208" s="1005" t="s">
        <v>3082</v>
      </c>
      <c r="O208" s="528">
        <v>51</v>
      </c>
      <c r="U208" s="524"/>
    </row>
    <row r="209" spans="6:21" ht="42">
      <c r="F209" s="1002" t="s">
        <v>3083</v>
      </c>
      <c r="G209" s="1003" t="s">
        <v>3084</v>
      </c>
      <c r="H209" s="1003" t="s">
        <v>3085</v>
      </c>
      <c r="I209" s="1003" t="s">
        <v>3056</v>
      </c>
      <c r="J209" s="527">
        <v>15</v>
      </c>
      <c r="K209" s="1004" t="s">
        <v>3083</v>
      </c>
      <c r="L209" s="1005" t="s">
        <v>3084</v>
      </c>
      <c r="M209" s="1005" t="s">
        <v>3085</v>
      </c>
      <c r="N209" s="1005" t="s">
        <v>3056</v>
      </c>
      <c r="O209" s="528">
        <v>15</v>
      </c>
      <c r="P209" s="1006" t="s">
        <v>3083</v>
      </c>
      <c r="Q209" s="1007" t="s">
        <v>3084</v>
      </c>
      <c r="R209" s="1007" t="s">
        <v>3085</v>
      </c>
      <c r="S209" s="1007" t="s">
        <v>3056</v>
      </c>
      <c r="T209" s="523">
        <v>15</v>
      </c>
      <c r="U209" s="524"/>
    </row>
    <row r="210" spans="6:21">
      <c r="F210" s="1002" t="s">
        <v>3086</v>
      </c>
      <c r="G210" s="1003" t="s">
        <v>2714</v>
      </c>
      <c r="H210" s="1003" t="s">
        <v>2714</v>
      </c>
      <c r="I210" s="1003" t="s">
        <v>3087</v>
      </c>
      <c r="J210" s="527">
        <v>178</v>
      </c>
      <c r="K210" s="1004" t="s">
        <v>3086</v>
      </c>
      <c r="L210" s="1005" t="s">
        <v>2714</v>
      </c>
      <c r="M210" s="1005" t="s">
        <v>2714</v>
      </c>
      <c r="N210" s="1005" t="s">
        <v>3087</v>
      </c>
      <c r="O210" s="528">
        <v>178</v>
      </c>
      <c r="P210" s="1006" t="s">
        <v>3086</v>
      </c>
      <c r="Q210" s="1007" t="s">
        <v>2714</v>
      </c>
      <c r="R210" s="1007" t="s">
        <v>2714</v>
      </c>
      <c r="S210" s="1007" t="s">
        <v>3087</v>
      </c>
      <c r="T210" s="523">
        <v>178</v>
      </c>
      <c r="U210" s="524"/>
    </row>
    <row r="211" spans="6:21" ht="28">
      <c r="F211" s="1002" t="s">
        <v>3088</v>
      </c>
      <c r="G211" s="1003" t="s">
        <v>3089</v>
      </c>
      <c r="H211" s="1003" t="s">
        <v>3089</v>
      </c>
      <c r="I211" s="1003" t="s">
        <v>2957</v>
      </c>
      <c r="J211" s="527">
        <v>28</v>
      </c>
      <c r="K211" s="1004" t="s">
        <v>3088</v>
      </c>
      <c r="L211" s="1005" t="s">
        <v>3089</v>
      </c>
      <c r="M211" s="1005" t="s">
        <v>3089</v>
      </c>
      <c r="N211" s="1005" t="s">
        <v>2957</v>
      </c>
      <c r="O211" s="528">
        <v>29</v>
      </c>
      <c r="P211" s="1006" t="s">
        <v>3088</v>
      </c>
      <c r="Q211" s="1007" t="s">
        <v>3089</v>
      </c>
      <c r="R211" s="1007" t="s">
        <v>3089</v>
      </c>
      <c r="S211" s="1007" t="s">
        <v>2957</v>
      </c>
      <c r="T211" s="523">
        <v>29</v>
      </c>
      <c r="U211" s="524"/>
    </row>
    <row r="212" spans="6:21" ht="42">
      <c r="F212" s="1002"/>
      <c r="G212" s="1003"/>
      <c r="H212" s="1003"/>
      <c r="I212" s="1003"/>
      <c r="J212" s="527"/>
      <c r="K212" s="1004" t="s">
        <v>3090</v>
      </c>
      <c r="L212" s="1005" t="s">
        <v>3089</v>
      </c>
      <c r="M212" s="1005" t="s">
        <v>3091</v>
      </c>
      <c r="N212" s="1005" t="s">
        <v>2957</v>
      </c>
      <c r="O212" s="528">
        <v>1</v>
      </c>
      <c r="P212" s="1006" t="s">
        <v>3090</v>
      </c>
      <c r="Q212" s="1007" t="s">
        <v>3089</v>
      </c>
      <c r="R212" s="1007" t="s">
        <v>3091</v>
      </c>
      <c r="S212" s="1007" t="s">
        <v>2957</v>
      </c>
      <c r="T212" s="523">
        <v>1</v>
      </c>
      <c r="U212" s="524"/>
    </row>
    <row r="213" spans="6:21" ht="42">
      <c r="F213" s="1002" t="s">
        <v>3092</v>
      </c>
      <c r="G213" s="1003" t="s">
        <v>3093</v>
      </c>
      <c r="H213" s="1003" t="s">
        <v>3093</v>
      </c>
      <c r="I213" s="1003" t="s">
        <v>3094</v>
      </c>
      <c r="J213" s="527">
        <v>9</v>
      </c>
      <c r="K213" s="1004" t="s">
        <v>3092</v>
      </c>
      <c r="L213" s="1005" t="s">
        <v>3093</v>
      </c>
      <c r="M213" s="1005" t="s">
        <v>3093</v>
      </c>
      <c r="N213" s="1005" t="s">
        <v>3094</v>
      </c>
      <c r="O213" s="528">
        <v>10</v>
      </c>
      <c r="U213" s="524"/>
    </row>
    <row r="214" spans="6:21" ht="42">
      <c r="F214" s="1002" t="s">
        <v>3095</v>
      </c>
      <c r="G214" s="1003" t="s">
        <v>3096</v>
      </c>
      <c r="H214" s="1003" t="s">
        <v>3097</v>
      </c>
      <c r="I214" s="1003" t="s">
        <v>2849</v>
      </c>
      <c r="J214" s="527">
        <v>3</v>
      </c>
      <c r="K214" s="1004" t="s">
        <v>3095</v>
      </c>
      <c r="L214" s="1005" t="s">
        <v>3096</v>
      </c>
      <c r="M214" s="1005" t="s">
        <v>3097</v>
      </c>
      <c r="N214" s="1005" t="s">
        <v>2849</v>
      </c>
      <c r="O214" s="528">
        <v>3</v>
      </c>
      <c r="P214" s="1006" t="s">
        <v>3095</v>
      </c>
      <c r="Q214" s="1007" t="s">
        <v>3096</v>
      </c>
      <c r="R214" s="1007" t="s">
        <v>3097</v>
      </c>
      <c r="S214" s="1007" t="s">
        <v>2849</v>
      </c>
      <c r="T214" s="523">
        <v>3</v>
      </c>
      <c r="U214" s="524"/>
    </row>
    <row r="215" spans="6:21" ht="28">
      <c r="F215" s="1002" t="s">
        <v>3098</v>
      </c>
      <c r="G215" s="1003" t="s">
        <v>3099</v>
      </c>
      <c r="H215" s="1003" t="s">
        <v>3100</v>
      </c>
      <c r="I215" s="1003" t="s">
        <v>3101</v>
      </c>
      <c r="J215" s="527">
        <v>1</v>
      </c>
      <c r="U215" s="524"/>
    </row>
    <row r="216" spans="6:21" ht="28">
      <c r="F216" s="1002" t="s">
        <v>3102</v>
      </c>
      <c r="G216" s="1003" t="s">
        <v>2868</v>
      </c>
      <c r="H216" s="1003" t="s">
        <v>2868</v>
      </c>
      <c r="I216" s="1003" t="s">
        <v>3103</v>
      </c>
      <c r="J216" s="527">
        <v>8</v>
      </c>
      <c r="K216" s="1004" t="s">
        <v>3102</v>
      </c>
      <c r="L216" s="1005" t="s">
        <v>2868</v>
      </c>
      <c r="M216" s="1005" t="s">
        <v>2868</v>
      </c>
      <c r="N216" s="1005" t="s">
        <v>3103</v>
      </c>
      <c r="O216" s="528">
        <v>8</v>
      </c>
      <c r="P216" s="1006" t="s">
        <v>3102</v>
      </c>
      <c r="Q216" s="1007" t="s">
        <v>2868</v>
      </c>
      <c r="R216" s="1007" t="s">
        <v>2868</v>
      </c>
      <c r="S216" s="1007" t="s">
        <v>3103</v>
      </c>
      <c r="T216" s="523">
        <v>8</v>
      </c>
      <c r="U216" s="524"/>
    </row>
    <row r="217" spans="6:21">
      <c r="F217" s="1002" t="s">
        <v>3104</v>
      </c>
      <c r="G217" s="1003" t="s">
        <v>3105</v>
      </c>
      <c r="H217" s="1003" t="s">
        <v>3105</v>
      </c>
      <c r="I217" s="1003" t="s">
        <v>3106</v>
      </c>
      <c r="J217" s="527">
        <v>1</v>
      </c>
      <c r="K217" s="1033" t="s">
        <v>3107</v>
      </c>
      <c r="L217" s="1034"/>
      <c r="M217" s="1034"/>
      <c r="N217" s="1034"/>
      <c r="O217" s="1034"/>
      <c r="U217" s="534"/>
    </row>
    <row r="218" spans="6:21" ht="28">
      <c r="F218" s="1002" t="s">
        <v>3108</v>
      </c>
      <c r="G218" s="1003" t="s">
        <v>2665</v>
      </c>
      <c r="H218" s="1003" t="s">
        <v>2665</v>
      </c>
      <c r="I218" s="1003" t="s">
        <v>2594</v>
      </c>
      <c r="J218" s="527">
        <v>2</v>
      </c>
      <c r="K218" s="1004" t="s">
        <v>3108</v>
      </c>
      <c r="L218" s="1005" t="s">
        <v>2665</v>
      </c>
      <c r="M218" s="1005" t="s">
        <v>2665</v>
      </c>
      <c r="N218" s="1005" t="s">
        <v>2594</v>
      </c>
      <c r="O218" s="528">
        <v>2</v>
      </c>
      <c r="P218" s="1060" t="s">
        <v>3109</v>
      </c>
      <c r="Q218" s="1060"/>
      <c r="R218" s="1060"/>
      <c r="S218" s="1060"/>
      <c r="U218" s="534"/>
    </row>
    <row r="219" spans="6:21">
      <c r="F219" s="1002" t="s">
        <v>3110</v>
      </c>
      <c r="G219" s="1003" t="s">
        <v>2665</v>
      </c>
      <c r="H219" s="1003" t="s">
        <v>2665</v>
      </c>
      <c r="I219" s="1003" t="s">
        <v>3111</v>
      </c>
      <c r="J219" s="527">
        <v>3</v>
      </c>
      <c r="K219" s="1004" t="s">
        <v>3110</v>
      </c>
      <c r="L219" s="1005" t="s">
        <v>2665</v>
      </c>
      <c r="M219" s="1005" t="s">
        <v>2665</v>
      </c>
      <c r="N219" s="1005" t="s">
        <v>3111</v>
      </c>
      <c r="O219" s="528">
        <v>3</v>
      </c>
      <c r="P219" s="1006" t="s">
        <v>3110</v>
      </c>
      <c r="Q219" s="1007" t="s">
        <v>2665</v>
      </c>
      <c r="R219" s="1007" t="s">
        <v>2665</v>
      </c>
      <c r="S219" s="1007" t="s">
        <v>3111</v>
      </c>
      <c r="T219" s="523">
        <v>3</v>
      </c>
      <c r="U219" s="524"/>
    </row>
    <row r="220" spans="6:21" ht="28">
      <c r="F220" s="1002" t="s">
        <v>3112</v>
      </c>
      <c r="G220" s="1003" t="s">
        <v>2789</v>
      </c>
      <c r="H220" s="1003" t="s">
        <v>2789</v>
      </c>
      <c r="I220" s="1003" t="s">
        <v>2936</v>
      </c>
      <c r="J220" s="527">
        <v>2</v>
      </c>
      <c r="U220" s="524"/>
    </row>
    <row r="221" spans="6:21" ht="28">
      <c r="F221" s="1002" t="s">
        <v>3113</v>
      </c>
      <c r="G221" s="1003" t="s">
        <v>3114</v>
      </c>
      <c r="H221" s="1003" t="s">
        <v>3114</v>
      </c>
      <c r="I221" s="1003" t="s">
        <v>3115</v>
      </c>
      <c r="J221" s="527">
        <v>1</v>
      </c>
      <c r="K221" s="1004">
        <v>20110459</v>
      </c>
      <c r="L221" s="1005" t="s">
        <v>3114</v>
      </c>
      <c r="M221" s="1005" t="s">
        <v>3114</v>
      </c>
      <c r="N221" s="1005" t="s">
        <v>3115</v>
      </c>
      <c r="O221" s="528">
        <v>1</v>
      </c>
      <c r="P221" s="1006" t="s">
        <v>3113</v>
      </c>
      <c r="Q221" s="1007" t="s">
        <v>3114</v>
      </c>
      <c r="R221" s="1007" t="s">
        <v>3114</v>
      </c>
      <c r="S221" s="1007" t="s">
        <v>3115</v>
      </c>
      <c r="T221" s="523">
        <v>1</v>
      </c>
      <c r="U221" s="524"/>
    </row>
    <row r="222" spans="6:21" ht="28">
      <c r="F222" s="1002" t="s">
        <v>3116</v>
      </c>
      <c r="G222" s="1003" t="s">
        <v>3117</v>
      </c>
      <c r="H222" s="1003" t="s">
        <v>3117</v>
      </c>
      <c r="I222" s="1003" t="s">
        <v>3118</v>
      </c>
      <c r="J222" s="527">
        <v>0</v>
      </c>
      <c r="K222" s="1048" t="s">
        <v>3119</v>
      </c>
      <c r="L222" s="1049"/>
      <c r="U222" s="534"/>
    </row>
    <row r="223" spans="6:21" ht="56">
      <c r="F223" s="1002" t="s">
        <v>2744</v>
      </c>
      <c r="G223" s="1003" t="s">
        <v>3120</v>
      </c>
      <c r="H223" s="1003" t="s">
        <v>3121</v>
      </c>
      <c r="I223" s="1003" t="s">
        <v>2747</v>
      </c>
      <c r="J223" s="527">
        <v>1</v>
      </c>
      <c r="K223" s="1004" t="s">
        <v>2744</v>
      </c>
      <c r="L223" s="1005" t="s">
        <v>3120</v>
      </c>
      <c r="M223" s="1005" t="s">
        <v>3121</v>
      </c>
      <c r="N223" s="1005" t="s">
        <v>2747</v>
      </c>
      <c r="O223" s="528">
        <v>1</v>
      </c>
      <c r="P223" s="1006" t="s">
        <v>2744</v>
      </c>
      <c r="Q223" s="1007" t="s">
        <v>3120</v>
      </c>
      <c r="R223" s="1007" t="s">
        <v>3121</v>
      </c>
      <c r="S223" s="1007" t="s">
        <v>2747</v>
      </c>
      <c r="T223" s="523">
        <v>1</v>
      </c>
      <c r="U223" s="536" t="s">
        <v>989</v>
      </c>
    </row>
    <row r="224" spans="6:21" ht="28">
      <c r="F224" s="1002" t="s">
        <v>3122</v>
      </c>
      <c r="G224" s="1003" t="s">
        <v>3123</v>
      </c>
      <c r="H224" s="1003" t="s">
        <v>3123</v>
      </c>
      <c r="I224" s="1003" t="s">
        <v>2650</v>
      </c>
      <c r="J224" s="527">
        <v>2</v>
      </c>
      <c r="U224" s="524"/>
    </row>
    <row r="225" spans="6:21">
      <c r="F225" s="1002" t="s">
        <v>3124</v>
      </c>
      <c r="G225" s="1003" t="s">
        <v>3125</v>
      </c>
      <c r="H225" s="1003" t="s">
        <v>3125</v>
      </c>
      <c r="I225" s="1003" t="s">
        <v>3126</v>
      </c>
      <c r="J225" s="527">
        <v>5</v>
      </c>
      <c r="K225" s="1004" t="s">
        <v>3124</v>
      </c>
      <c r="L225" s="1005" t="s">
        <v>3125</v>
      </c>
      <c r="M225" s="1005" t="s">
        <v>3125</v>
      </c>
      <c r="N225" s="1005" t="s">
        <v>3126</v>
      </c>
      <c r="O225" s="528">
        <v>5</v>
      </c>
      <c r="U225" s="524"/>
    </row>
    <row r="226" spans="6:21">
      <c r="F226" s="1002" t="s">
        <v>3127</v>
      </c>
      <c r="G226" s="1003" t="s">
        <v>3128</v>
      </c>
      <c r="H226" s="1003" t="s">
        <v>3129</v>
      </c>
      <c r="I226" s="1003" t="s">
        <v>3130</v>
      </c>
      <c r="J226" s="527">
        <v>5</v>
      </c>
      <c r="K226" s="1004" t="s">
        <v>3127</v>
      </c>
      <c r="L226" s="1005" t="s">
        <v>3128</v>
      </c>
      <c r="M226" s="1005" t="s">
        <v>3128</v>
      </c>
      <c r="N226" s="1005" t="s">
        <v>3130</v>
      </c>
      <c r="O226" s="528">
        <v>5</v>
      </c>
      <c r="U226" s="524"/>
    </row>
    <row r="227" spans="6:21" ht="28">
      <c r="F227" s="1002" t="s">
        <v>3131</v>
      </c>
      <c r="G227" s="1003" t="s">
        <v>3132</v>
      </c>
      <c r="H227" s="1003" t="s">
        <v>3133</v>
      </c>
      <c r="I227" s="1003" t="s">
        <v>2653</v>
      </c>
      <c r="J227" s="527">
        <v>3</v>
      </c>
      <c r="K227" s="1004" t="s">
        <v>3131</v>
      </c>
      <c r="L227" s="1005" t="s">
        <v>3132</v>
      </c>
      <c r="M227" s="1005" t="s">
        <v>3133</v>
      </c>
      <c r="N227" s="1005" t="s">
        <v>2653</v>
      </c>
      <c r="O227" s="528">
        <v>3</v>
      </c>
      <c r="P227" s="1006" t="s">
        <v>3131</v>
      </c>
      <c r="Q227" s="1007" t="s">
        <v>3132</v>
      </c>
      <c r="R227" s="1007" t="s">
        <v>3133</v>
      </c>
      <c r="S227" s="1007" t="s">
        <v>2653</v>
      </c>
      <c r="T227" s="523">
        <v>3</v>
      </c>
      <c r="U227" s="524"/>
    </row>
    <row r="228" spans="6:21" ht="28">
      <c r="F228" s="1002" t="s">
        <v>3134</v>
      </c>
      <c r="G228" s="1003" t="s">
        <v>3135</v>
      </c>
      <c r="H228" s="1003" t="s">
        <v>3135</v>
      </c>
      <c r="I228" s="1003" t="s">
        <v>2743</v>
      </c>
      <c r="J228" s="527">
        <v>1</v>
      </c>
      <c r="K228" s="1004" t="s">
        <v>3134</v>
      </c>
      <c r="L228" s="1005" t="s">
        <v>3135</v>
      </c>
      <c r="M228" s="1005" t="s">
        <v>3135</v>
      </c>
      <c r="N228" s="1005" t="s">
        <v>2743</v>
      </c>
      <c r="O228" s="528">
        <v>1</v>
      </c>
      <c r="P228" s="997" t="s">
        <v>989</v>
      </c>
      <c r="U228" s="534"/>
    </row>
    <row r="229" spans="6:21" ht="28">
      <c r="F229" s="1002" t="s">
        <v>3136</v>
      </c>
      <c r="G229" s="1003" t="s">
        <v>2781</v>
      </c>
      <c r="H229" s="1003" t="s">
        <v>2781</v>
      </c>
      <c r="I229" s="1003" t="s">
        <v>3018</v>
      </c>
      <c r="J229" s="527">
        <v>3</v>
      </c>
      <c r="K229" s="1004" t="s">
        <v>3136</v>
      </c>
      <c r="L229" s="1005" t="s">
        <v>2781</v>
      </c>
      <c r="M229" s="1005" t="s">
        <v>2781</v>
      </c>
      <c r="N229" s="1005" t="s">
        <v>3018</v>
      </c>
      <c r="O229" s="528">
        <v>3</v>
      </c>
      <c r="P229" s="1006" t="s">
        <v>3136</v>
      </c>
      <c r="Q229" s="1007" t="s">
        <v>2781</v>
      </c>
      <c r="R229" s="1007" t="s">
        <v>2781</v>
      </c>
      <c r="S229" s="1007" t="s">
        <v>3018</v>
      </c>
      <c r="T229" s="523">
        <v>3</v>
      </c>
      <c r="U229" s="524"/>
    </row>
    <row r="230" spans="6:21" ht="28">
      <c r="F230" s="1002" t="s">
        <v>3137</v>
      </c>
      <c r="G230" s="1003" t="s">
        <v>3138</v>
      </c>
      <c r="H230" s="1003" t="s">
        <v>3138</v>
      </c>
      <c r="I230" s="1003" t="s">
        <v>3139</v>
      </c>
      <c r="J230" s="527">
        <v>1</v>
      </c>
      <c r="K230" s="1004" t="s">
        <v>3140</v>
      </c>
      <c r="L230" s="1005" t="s">
        <v>3138</v>
      </c>
      <c r="M230" s="1005" t="s">
        <v>3138</v>
      </c>
      <c r="N230" s="1005" t="s">
        <v>3139</v>
      </c>
      <c r="O230" s="528">
        <v>1</v>
      </c>
      <c r="P230" s="1006" t="s">
        <v>3140</v>
      </c>
      <c r="Q230" s="1007" t="s">
        <v>3138</v>
      </c>
      <c r="R230" s="1007" t="s">
        <v>3138</v>
      </c>
      <c r="S230" s="1007" t="s">
        <v>3139</v>
      </c>
      <c r="T230" s="523">
        <v>1</v>
      </c>
      <c r="U230" s="524"/>
    </row>
    <row r="231" spans="6:21" ht="28">
      <c r="F231" s="1002" t="s">
        <v>3141</v>
      </c>
      <c r="G231" s="1003" t="s">
        <v>2749</v>
      </c>
      <c r="H231" s="1003" t="s">
        <v>2749</v>
      </c>
      <c r="I231" s="1003" t="s">
        <v>2653</v>
      </c>
      <c r="J231" s="527">
        <v>1</v>
      </c>
      <c r="K231" s="1004" t="s">
        <v>3141</v>
      </c>
      <c r="L231" s="1005" t="s">
        <v>2749</v>
      </c>
      <c r="M231" s="1005" t="s">
        <v>2749</v>
      </c>
      <c r="N231" s="1005" t="s">
        <v>2653</v>
      </c>
      <c r="O231" s="528">
        <v>0</v>
      </c>
      <c r="P231" s="1006" t="s">
        <v>3141</v>
      </c>
      <c r="Q231" s="1007" t="s">
        <v>2749</v>
      </c>
      <c r="R231" s="1007" t="s">
        <v>2749</v>
      </c>
      <c r="S231" s="1007" t="s">
        <v>2653</v>
      </c>
      <c r="T231" s="523">
        <v>0</v>
      </c>
      <c r="U231" s="524"/>
    </row>
    <row r="232" spans="6:21">
      <c r="F232" s="1002" t="s">
        <v>3142</v>
      </c>
      <c r="G232" s="1003" t="s">
        <v>3143</v>
      </c>
      <c r="H232" s="1003" t="s">
        <v>3143</v>
      </c>
      <c r="I232" s="1003" t="s">
        <v>3144</v>
      </c>
      <c r="J232" s="527">
        <v>8</v>
      </c>
      <c r="T232" s="523">
        <v>9</v>
      </c>
      <c r="U232" s="524"/>
    </row>
    <row r="233" spans="6:21" ht="28">
      <c r="F233" s="1002" t="s">
        <v>3145</v>
      </c>
      <c r="G233" s="1003" t="s">
        <v>3146</v>
      </c>
      <c r="H233" s="1003" t="s">
        <v>3146</v>
      </c>
      <c r="I233" s="1003" t="s">
        <v>3147</v>
      </c>
      <c r="J233" s="527">
        <v>9</v>
      </c>
      <c r="K233" s="1004" t="s">
        <v>3145</v>
      </c>
      <c r="L233" s="1005" t="s">
        <v>3146</v>
      </c>
      <c r="M233" s="1005" t="s">
        <v>3146</v>
      </c>
      <c r="N233" s="1005" t="s">
        <v>3147</v>
      </c>
      <c r="O233" s="528">
        <v>9</v>
      </c>
      <c r="P233" s="1006" t="s">
        <v>3145</v>
      </c>
      <c r="Q233" s="1007" t="s">
        <v>3146</v>
      </c>
      <c r="R233" s="1007" t="s">
        <v>3146</v>
      </c>
      <c r="S233" s="1007" t="s">
        <v>3147</v>
      </c>
      <c r="T233" s="523">
        <v>9</v>
      </c>
      <c r="U233" s="524"/>
    </row>
    <row r="234" spans="6:21" ht="42">
      <c r="F234" s="1002" t="s">
        <v>3148</v>
      </c>
      <c r="G234" s="1003" t="s">
        <v>3149</v>
      </c>
      <c r="H234" s="1003" t="s">
        <v>3149</v>
      </c>
      <c r="I234" s="1003" t="s">
        <v>2763</v>
      </c>
      <c r="J234" s="527">
        <v>9</v>
      </c>
      <c r="K234" s="1004" t="s">
        <v>3148</v>
      </c>
      <c r="L234" s="1005" t="s">
        <v>3149</v>
      </c>
      <c r="M234" s="1005" t="s">
        <v>3149</v>
      </c>
      <c r="N234" s="1005" t="s">
        <v>2763</v>
      </c>
      <c r="O234" s="528">
        <v>9</v>
      </c>
      <c r="P234" s="1006" t="s">
        <v>3148</v>
      </c>
      <c r="Q234" s="1007" t="s">
        <v>3149</v>
      </c>
      <c r="R234" s="1007" t="s">
        <v>3149</v>
      </c>
      <c r="S234" s="1007" t="s">
        <v>2763</v>
      </c>
      <c r="T234" s="523">
        <v>0</v>
      </c>
      <c r="U234" s="524"/>
    </row>
    <row r="235" spans="6:21" ht="28">
      <c r="F235" s="1006">
        <v>20120716</v>
      </c>
      <c r="G235" s="1003" t="s">
        <v>3150</v>
      </c>
      <c r="H235" s="1003" t="s">
        <v>3150</v>
      </c>
      <c r="I235" s="1003" t="s">
        <v>2543</v>
      </c>
      <c r="J235" s="527">
        <v>0</v>
      </c>
      <c r="K235" s="1006">
        <v>20120716</v>
      </c>
      <c r="L235" s="1005" t="s">
        <v>3150</v>
      </c>
      <c r="M235" s="1005" t="s">
        <v>3150</v>
      </c>
      <c r="N235" s="1005" t="s">
        <v>2543</v>
      </c>
      <c r="O235" s="528">
        <v>0</v>
      </c>
      <c r="P235" s="1006">
        <v>20120716</v>
      </c>
      <c r="Q235" s="1007" t="s">
        <v>3150</v>
      </c>
      <c r="R235" s="1007" t="s">
        <v>3150</v>
      </c>
      <c r="S235" s="1007" t="s">
        <v>2543</v>
      </c>
      <c r="U235" s="541" t="s">
        <v>3151</v>
      </c>
    </row>
    <row r="236" spans="6:21">
      <c r="F236" s="1002" t="s">
        <v>3152</v>
      </c>
      <c r="G236" s="1003" t="s">
        <v>3153</v>
      </c>
      <c r="H236" s="1003" t="s">
        <v>3153</v>
      </c>
      <c r="I236" s="1003" t="s">
        <v>3154</v>
      </c>
      <c r="J236" s="527">
        <v>1</v>
      </c>
      <c r="O236" s="528"/>
      <c r="U236" s="524"/>
    </row>
    <row r="237" spans="6:21" ht="28">
      <c r="F237" s="1002" t="s">
        <v>3155</v>
      </c>
      <c r="G237" s="1003" t="s">
        <v>3156</v>
      </c>
      <c r="H237" s="1003" t="s">
        <v>3156</v>
      </c>
      <c r="I237" s="1003" t="s">
        <v>2650</v>
      </c>
      <c r="J237" s="527">
        <v>1</v>
      </c>
      <c r="K237" s="1004" t="s">
        <v>3155</v>
      </c>
      <c r="L237" s="1005" t="s">
        <v>3156</v>
      </c>
      <c r="M237" s="1005" t="s">
        <v>3156</v>
      </c>
      <c r="N237" s="1005" t="s">
        <v>2650</v>
      </c>
      <c r="O237" s="528">
        <v>1</v>
      </c>
      <c r="U237" s="524"/>
    </row>
    <row r="238" spans="6:21">
      <c r="F238" s="1002"/>
      <c r="G238" s="1003"/>
      <c r="H238" s="1003"/>
      <c r="I238" s="1003"/>
      <c r="J238" s="527"/>
      <c r="K238" s="1004" t="s">
        <v>3157</v>
      </c>
      <c r="L238" s="1005" t="s">
        <v>3158</v>
      </c>
      <c r="M238" s="1005" t="s">
        <v>3159</v>
      </c>
      <c r="N238" s="1005" t="s">
        <v>3160</v>
      </c>
      <c r="O238" s="528"/>
      <c r="P238" s="1006" t="s">
        <v>3157</v>
      </c>
      <c r="Q238" s="1007" t="s">
        <v>3158</v>
      </c>
      <c r="R238" s="1007" t="s">
        <v>3159</v>
      </c>
      <c r="S238" s="1007" t="s">
        <v>3160</v>
      </c>
      <c r="T238" s="523">
        <v>2</v>
      </c>
      <c r="U238" s="524"/>
    </row>
    <row r="239" spans="6:21" ht="28">
      <c r="F239" s="1002" t="s">
        <v>3161</v>
      </c>
      <c r="G239" s="1003" t="s">
        <v>3162</v>
      </c>
      <c r="H239" s="1003" t="s">
        <v>3162</v>
      </c>
      <c r="I239" s="1003" t="s">
        <v>3163</v>
      </c>
      <c r="J239" s="527">
        <v>1</v>
      </c>
      <c r="K239" s="1004" t="s">
        <v>3161</v>
      </c>
      <c r="L239" s="1005" t="s">
        <v>3162</v>
      </c>
      <c r="M239" s="1005" t="s">
        <v>3162</v>
      </c>
      <c r="N239" s="1005" t="s">
        <v>3163</v>
      </c>
      <c r="O239" s="528">
        <v>1</v>
      </c>
      <c r="P239" s="1006" t="s">
        <v>3161</v>
      </c>
      <c r="Q239" s="1007" t="s">
        <v>3162</v>
      </c>
      <c r="R239" s="1007" t="s">
        <v>3162</v>
      </c>
      <c r="S239" s="1007" t="s">
        <v>3163</v>
      </c>
      <c r="T239" s="523">
        <v>1</v>
      </c>
      <c r="U239" s="524"/>
    </row>
    <row r="240" spans="6:21">
      <c r="F240" s="1002" t="s">
        <v>3164</v>
      </c>
      <c r="G240" s="1003" t="s">
        <v>3165</v>
      </c>
      <c r="H240" s="1003" t="s">
        <v>3165</v>
      </c>
      <c r="I240" s="1003" t="s">
        <v>3130</v>
      </c>
      <c r="J240" s="527">
        <v>1</v>
      </c>
      <c r="K240" s="1004" t="s">
        <v>3164</v>
      </c>
      <c r="L240" s="1005" t="s">
        <v>3165</v>
      </c>
      <c r="M240" s="1005" t="s">
        <v>3165</v>
      </c>
      <c r="N240" s="1005" t="s">
        <v>3130</v>
      </c>
      <c r="O240" s="528">
        <v>1</v>
      </c>
      <c r="U240" s="524"/>
    </row>
    <row r="241" spans="5:21" ht="28">
      <c r="F241" s="1002" t="s">
        <v>3166</v>
      </c>
      <c r="G241" s="1003" t="s">
        <v>3167</v>
      </c>
      <c r="H241" s="1003" t="s">
        <v>3167</v>
      </c>
      <c r="I241" s="1003" t="s">
        <v>3168</v>
      </c>
      <c r="J241" s="527">
        <v>1</v>
      </c>
      <c r="K241" s="1004" t="s">
        <v>3166</v>
      </c>
      <c r="L241" s="1005" t="s">
        <v>3167</v>
      </c>
      <c r="M241" s="1005" t="s">
        <v>3167</v>
      </c>
      <c r="N241" s="1005" t="s">
        <v>3168</v>
      </c>
      <c r="O241" s="528">
        <v>1</v>
      </c>
      <c r="P241" s="1006" t="s">
        <v>3166</v>
      </c>
      <c r="Q241" s="1007" t="s">
        <v>3167</v>
      </c>
      <c r="R241" s="1007" t="s">
        <v>3167</v>
      </c>
      <c r="S241" s="1007" t="s">
        <v>3168</v>
      </c>
      <c r="T241" s="523">
        <v>1</v>
      </c>
      <c r="U241" s="524"/>
    </row>
    <row r="242" spans="5:21">
      <c r="F242" s="1002" t="s">
        <v>3169</v>
      </c>
      <c r="G242" s="1003" t="s">
        <v>3170</v>
      </c>
      <c r="H242" s="1003" t="s">
        <v>3170</v>
      </c>
      <c r="I242" s="1003" t="s">
        <v>2663</v>
      </c>
      <c r="J242" s="527">
        <v>2</v>
      </c>
      <c r="K242" s="1004" t="s">
        <v>3169</v>
      </c>
      <c r="L242" s="1005" t="s">
        <v>3170</v>
      </c>
      <c r="M242" s="1005" t="s">
        <v>3170</v>
      </c>
      <c r="N242" s="1005" t="s">
        <v>2663</v>
      </c>
      <c r="O242" s="528">
        <v>2</v>
      </c>
      <c r="P242" s="1006" t="s">
        <v>3169</v>
      </c>
      <c r="Q242" s="1007" t="s">
        <v>3170</v>
      </c>
      <c r="R242" s="1007" t="s">
        <v>3170</v>
      </c>
      <c r="S242" s="1007" t="s">
        <v>2663</v>
      </c>
      <c r="T242" s="523">
        <v>2</v>
      </c>
      <c r="U242" s="524"/>
    </row>
    <row r="243" spans="5:21" ht="28">
      <c r="E243" s="1015"/>
      <c r="F243" s="1002" t="s">
        <v>3171</v>
      </c>
      <c r="G243" s="1003" t="s">
        <v>3172</v>
      </c>
      <c r="H243" s="1003" t="s">
        <v>3173</v>
      </c>
      <c r="I243" s="1003" t="s">
        <v>3174</v>
      </c>
      <c r="J243" s="527">
        <v>4</v>
      </c>
      <c r="K243" s="1004" t="s">
        <v>3171</v>
      </c>
      <c r="L243" s="1005" t="s">
        <v>3172</v>
      </c>
      <c r="M243" s="1005" t="s">
        <v>3173</v>
      </c>
      <c r="N243" s="1005" t="s">
        <v>3174</v>
      </c>
      <c r="O243" s="528">
        <v>4</v>
      </c>
      <c r="P243" s="1006" t="s">
        <v>3171</v>
      </c>
      <c r="Q243" s="1007" t="s">
        <v>3172</v>
      </c>
      <c r="R243" s="1007" t="s">
        <v>3173</v>
      </c>
      <c r="S243" s="1007" t="s">
        <v>3174</v>
      </c>
      <c r="T243" s="523">
        <v>4</v>
      </c>
      <c r="U243" s="524"/>
    </row>
    <row r="244" spans="5:21" ht="28">
      <c r="F244" s="1002" t="s">
        <v>3175</v>
      </c>
      <c r="G244" s="1003" t="s">
        <v>2991</v>
      </c>
      <c r="H244" s="1003" t="s">
        <v>2991</v>
      </c>
      <c r="I244" s="1003" t="s">
        <v>3176</v>
      </c>
      <c r="J244" s="527">
        <v>4</v>
      </c>
      <c r="K244" s="1004" t="s">
        <v>3175</v>
      </c>
      <c r="L244" s="1005" t="s">
        <v>2991</v>
      </c>
      <c r="M244" s="1005" t="s">
        <v>2991</v>
      </c>
      <c r="N244" s="1005" t="s">
        <v>3176</v>
      </c>
      <c r="O244" s="528">
        <v>4</v>
      </c>
      <c r="P244" s="1006" t="s">
        <v>3175</v>
      </c>
      <c r="Q244" s="1007" t="s">
        <v>2991</v>
      </c>
      <c r="R244" s="1007" t="s">
        <v>2991</v>
      </c>
      <c r="S244" s="1007" t="s">
        <v>3176</v>
      </c>
      <c r="T244" s="523">
        <v>4</v>
      </c>
      <c r="U244" s="524"/>
    </row>
    <row r="245" spans="5:21">
      <c r="F245" s="1002" t="s">
        <v>3177</v>
      </c>
      <c r="G245" s="1003" t="s">
        <v>3178</v>
      </c>
      <c r="H245" s="1003" t="s">
        <v>3178</v>
      </c>
      <c r="I245" s="1003" t="s">
        <v>2597</v>
      </c>
      <c r="J245" s="527">
        <v>3</v>
      </c>
      <c r="K245" s="1004" t="s">
        <v>3177</v>
      </c>
      <c r="L245" s="1005" t="s">
        <v>3178</v>
      </c>
      <c r="M245" s="1005" t="s">
        <v>3178</v>
      </c>
      <c r="N245" s="1005" t="s">
        <v>2597</v>
      </c>
      <c r="O245" s="528">
        <v>3</v>
      </c>
      <c r="P245" s="1006" t="s">
        <v>3177</v>
      </c>
      <c r="Q245" s="1007" t="s">
        <v>3178</v>
      </c>
      <c r="R245" s="1007" t="s">
        <v>3178</v>
      </c>
      <c r="S245" s="1007" t="s">
        <v>2597</v>
      </c>
      <c r="T245" s="523">
        <v>3</v>
      </c>
      <c r="U245" s="524"/>
    </row>
    <row r="246" spans="5:21" ht="28">
      <c r="F246" s="1002" t="s">
        <v>3179</v>
      </c>
      <c r="G246" s="1003" t="s">
        <v>3180</v>
      </c>
      <c r="H246" s="1003" t="s">
        <v>3180</v>
      </c>
      <c r="I246" s="1003" t="s">
        <v>3115</v>
      </c>
      <c r="J246" s="527">
        <v>1</v>
      </c>
      <c r="K246" s="1004" t="s">
        <v>3179</v>
      </c>
      <c r="L246" s="1005" t="s">
        <v>3180</v>
      </c>
      <c r="M246" s="1005" t="s">
        <v>3180</v>
      </c>
      <c r="N246" s="1005" t="s">
        <v>3115</v>
      </c>
      <c r="O246" s="528">
        <v>1</v>
      </c>
      <c r="P246" s="1006" t="s">
        <v>3179</v>
      </c>
      <c r="Q246" s="1007" t="s">
        <v>3180</v>
      </c>
      <c r="R246" s="1007" t="s">
        <v>3180</v>
      </c>
      <c r="S246" s="1007" t="s">
        <v>3115</v>
      </c>
      <c r="T246" s="523">
        <v>1</v>
      </c>
      <c r="U246" s="524"/>
    </row>
    <row r="247" spans="5:21" ht="28">
      <c r="F247" s="1002" t="s">
        <v>3181</v>
      </c>
      <c r="G247" s="1003" t="s">
        <v>2618</v>
      </c>
      <c r="H247" s="1003" t="s">
        <v>2618</v>
      </c>
      <c r="I247" s="1003" t="s">
        <v>2650</v>
      </c>
      <c r="J247" s="527">
        <v>6</v>
      </c>
      <c r="K247" s="1004" t="s">
        <v>3182</v>
      </c>
      <c r="L247" s="1005" t="s">
        <v>2618</v>
      </c>
      <c r="M247" s="1005" t="s">
        <v>2618</v>
      </c>
      <c r="N247" s="1005" t="s">
        <v>2650</v>
      </c>
      <c r="O247" s="528">
        <v>9</v>
      </c>
      <c r="P247" s="1006" t="s">
        <v>3182</v>
      </c>
      <c r="Q247" s="1007" t="s">
        <v>2618</v>
      </c>
      <c r="R247" s="1007" t="s">
        <v>2618</v>
      </c>
      <c r="S247" s="1007" t="s">
        <v>2650</v>
      </c>
      <c r="T247" s="523">
        <v>9</v>
      </c>
      <c r="U247" s="524"/>
    </row>
    <row r="248" spans="5:21" ht="28">
      <c r="F248" s="1002" t="s">
        <v>3183</v>
      </c>
      <c r="G248" s="1003" t="s">
        <v>3184</v>
      </c>
      <c r="H248" s="1003" t="s">
        <v>3184</v>
      </c>
      <c r="I248" s="1003" t="s">
        <v>2897</v>
      </c>
      <c r="J248" s="527">
        <v>1</v>
      </c>
      <c r="K248" s="1004" t="s">
        <v>3183</v>
      </c>
      <c r="L248" s="1005" t="s">
        <v>3184</v>
      </c>
      <c r="M248" s="1005" t="s">
        <v>3184</v>
      </c>
      <c r="N248" s="1005" t="s">
        <v>2897</v>
      </c>
      <c r="O248" s="528">
        <v>1</v>
      </c>
      <c r="U248" s="524"/>
    </row>
    <row r="249" spans="5:21" ht="28">
      <c r="F249" s="1002" t="s">
        <v>3185</v>
      </c>
      <c r="G249" s="1003" t="s">
        <v>3186</v>
      </c>
      <c r="H249" s="1003" t="s">
        <v>3186</v>
      </c>
      <c r="I249" s="1003" t="s">
        <v>3187</v>
      </c>
      <c r="J249" s="527">
        <v>1</v>
      </c>
      <c r="K249" s="1004" t="s">
        <v>3185</v>
      </c>
      <c r="L249" s="1005" t="s">
        <v>3186</v>
      </c>
      <c r="M249" s="1005" t="s">
        <v>3186</v>
      </c>
      <c r="N249" s="1005" t="s">
        <v>3187</v>
      </c>
      <c r="O249" s="528">
        <v>1</v>
      </c>
      <c r="P249" s="1006" t="s">
        <v>3185</v>
      </c>
      <c r="Q249" s="1007" t="s">
        <v>3186</v>
      </c>
      <c r="R249" s="1007" t="s">
        <v>3186</v>
      </c>
      <c r="S249" s="1007" t="s">
        <v>3187</v>
      </c>
      <c r="T249" s="523">
        <v>1</v>
      </c>
      <c r="U249" s="524"/>
    </row>
    <row r="250" spans="5:21" ht="28">
      <c r="F250" s="1002" t="s">
        <v>3188</v>
      </c>
      <c r="G250" s="1003" t="s">
        <v>3189</v>
      </c>
      <c r="H250" s="1003" t="s">
        <v>3189</v>
      </c>
      <c r="I250" s="1003" t="s">
        <v>3190</v>
      </c>
      <c r="J250" s="527">
        <v>1</v>
      </c>
      <c r="K250" s="1004" t="s">
        <v>3188</v>
      </c>
      <c r="L250" s="1005" t="s">
        <v>3189</v>
      </c>
      <c r="M250" s="1005" t="s">
        <v>3189</v>
      </c>
      <c r="N250" s="1005" t="s">
        <v>3190</v>
      </c>
      <c r="O250" s="528">
        <v>1</v>
      </c>
      <c r="U250" s="524"/>
    </row>
    <row r="251" spans="5:21" ht="28">
      <c r="F251" s="1002" t="s">
        <v>3191</v>
      </c>
      <c r="G251" s="1003" t="s">
        <v>3192</v>
      </c>
      <c r="H251" s="1003" t="s">
        <v>3192</v>
      </c>
      <c r="I251" s="1003" t="s">
        <v>3193</v>
      </c>
      <c r="J251" s="527">
        <v>1</v>
      </c>
      <c r="K251" s="1004" t="s">
        <v>3191</v>
      </c>
      <c r="L251" s="1005" t="s">
        <v>3192</v>
      </c>
      <c r="M251" s="1005" t="s">
        <v>3192</v>
      </c>
      <c r="N251" s="1005" t="s">
        <v>3193</v>
      </c>
      <c r="O251" s="528">
        <v>1</v>
      </c>
      <c r="P251" s="1006" t="s">
        <v>3191</v>
      </c>
      <c r="Q251" s="1007" t="s">
        <v>3192</v>
      </c>
      <c r="R251" s="1007" t="s">
        <v>3192</v>
      </c>
      <c r="S251" s="1007" t="s">
        <v>3193</v>
      </c>
      <c r="T251" s="523">
        <v>1</v>
      </c>
      <c r="U251" s="524"/>
    </row>
    <row r="252" spans="5:21" ht="28">
      <c r="F252" s="1002" t="s">
        <v>3194</v>
      </c>
      <c r="G252" s="1003" t="s">
        <v>3195</v>
      </c>
      <c r="H252" s="1003" t="s">
        <v>3195</v>
      </c>
      <c r="I252" s="1003" t="s">
        <v>3196</v>
      </c>
      <c r="J252" s="527">
        <v>2</v>
      </c>
      <c r="K252" s="1004" t="s">
        <v>3194</v>
      </c>
      <c r="L252" s="1005" t="s">
        <v>3195</v>
      </c>
      <c r="M252" s="1005" t="s">
        <v>3195</v>
      </c>
      <c r="N252" s="1005" t="s">
        <v>3196</v>
      </c>
      <c r="O252" s="528">
        <v>2</v>
      </c>
      <c r="P252" s="1006" t="s">
        <v>3194</v>
      </c>
      <c r="Q252" s="1007" t="s">
        <v>3195</v>
      </c>
      <c r="R252" s="1007" t="s">
        <v>3195</v>
      </c>
      <c r="S252" s="1007" t="s">
        <v>3196</v>
      </c>
      <c r="T252" s="523">
        <v>2</v>
      </c>
      <c r="U252" s="524"/>
    </row>
    <row r="253" spans="5:21" ht="28">
      <c r="F253" s="1002" t="s">
        <v>3197</v>
      </c>
      <c r="G253" s="1003" t="s">
        <v>3198</v>
      </c>
      <c r="H253" s="1003" t="s">
        <v>3198</v>
      </c>
      <c r="I253" s="1003" t="s">
        <v>3199</v>
      </c>
      <c r="J253" s="527">
        <v>1</v>
      </c>
      <c r="K253" s="1004" t="s">
        <v>3197</v>
      </c>
      <c r="L253" s="1005" t="s">
        <v>3198</v>
      </c>
      <c r="M253" s="1005" t="s">
        <v>3198</v>
      </c>
      <c r="N253" s="1005" t="s">
        <v>3199</v>
      </c>
      <c r="O253" s="528">
        <v>1</v>
      </c>
      <c r="P253" s="1006" t="s">
        <v>3197</v>
      </c>
      <c r="Q253" s="1007" t="s">
        <v>3198</v>
      </c>
      <c r="R253" s="1007" t="s">
        <v>3198</v>
      </c>
      <c r="S253" s="1007" t="s">
        <v>3199</v>
      </c>
      <c r="T253" s="523">
        <v>1</v>
      </c>
      <c r="U253" s="524"/>
    </row>
    <row r="254" spans="5:21" ht="28">
      <c r="F254" s="1002" t="s">
        <v>3200</v>
      </c>
      <c r="G254" s="1003" t="s">
        <v>3201</v>
      </c>
      <c r="H254" s="1003" t="s">
        <v>3201</v>
      </c>
      <c r="I254" s="1003" t="s">
        <v>2724</v>
      </c>
      <c r="J254" s="527">
        <v>2</v>
      </c>
      <c r="K254" s="1004" t="s">
        <v>3200</v>
      </c>
      <c r="L254" s="1005" t="s">
        <v>3201</v>
      </c>
      <c r="M254" s="1005" t="s">
        <v>3201</v>
      </c>
      <c r="N254" s="1005" t="s">
        <v>2724</v>
      </c>
      <c r="O254" s="528">
        <v>2</v>
      </c>
      <c r="P254" s="1006" t="s">
        <v>3200</v>
      </c>
      <c r="Q254" s="1007" t="s">
        <v>3201</v>
      </c>
      <c r="R254" s="1007" t="s">
        <v>3201</v>
      </c>
      <c r="S254" s="1007" t="s">
        <v>2724</v>
      </c>
      <c r="T254" s="523">
        <v>2</v>
      </c>
      <c r="U254" s="524"/>
    </row>
    <row r="255" spans="5:21" ht="28">
      <c r="F255" s="1002" t="s">
        <v>3202</v>
      </c>
      <c r="G255" s="1003" t="s">
        <v>3203</v>
      </c>
      <c r="H255" s="1003" t="s">
        <v>3204</v>
      </c>
      <c r="I255" s="1003" t="s">
        <v>2580</v>
      </c>
      <c r="J255" s="527">
        <v>6</v>
      </c>
      <c r="K255" s="1004" t="s">
        <v>3202</v>
      </c>
      <c r="L255" s="1005" t="s">
        <v>3203</v>
      </c>
      <c r="M255" s="1005" t="s">
        <v>3204</v>
      </c>
      <c r="N255" s="1005" t="s">
        <v>2580</v>
      </c>
      <c r="O255" s="528">
        <v>6</v>
      </c>
      <c r="P255" s="1006" t="s">
        <v>3202</v>
      </c>
      <c r="Q255" s="1007" t="s">
        <v>3203</v>
      </c>
      <c r="R255" s="1007" t="s">
        <v>3204</v>
      </c>
      <c r="S255" s="1007" t="s">
        <v>2580</v>
      </c>
      <c r="T255" s="523">
        <v>6</v>
      </c>
      <c r="U255" s="524"/>
    </row>
    <row r="256" spans="5:21" ht="28">
      <c r="F256" s="1002" t="s">
        <v>3205</v>
      </c>
      <c r="G256" s="1003" t="s">
        <v>3206</v>
      </c>
      <c r="H256" s="1003" t="s">
        <v>3206</v>
      </c>
      <c r="I256" s="1003" t="s">
        <v>2635</v>
      </c>
      <c r="J256" s="527">
        <v>2</v>
      </c>
      <c r="K256" s="1004" t="s">
        <v>3205</v>
      </c>
      <c r="L256" s="1005" t="s">
        <v>3206</v>
      </c>
      <c r="M256" s="1005" t="s">
        <v>3206</v>
      </c>
      <c r="N256" s="1005" t="s">
        <v>2635</v>
      </c>
      <c r="O256" s="528">
        <v>2</v>
      </c>
      <c r="P256" s="1006" t="s">
        <v>3205</v>
      </c>
      <c r="Q256" s="1007" t="s">
        <v>3206</v>
      </c>
      <c r="R256" s="1007" t="s">
        <v>3206</v>
      </c>
      <c r="S256" s="1007" t="s">
        <v>2635</v>
      </c>
      <c r="T256" s="523">
        <v>2</v>
      </c>
      <c r="U256" s="524"/>
    </row>
    <row r="257" spans="6:25" ht="28">
      <c r="F257" s="1002" t="s">
        <v>3207</v>
      </c>
      <c r="G257" s="1003" t="s">
        <v>3208</v>
      </c>
      <c r="H257" s="1003" t="s">
        <v>3209</v>
      </c>
      <c r="I257" s="1003" t="s">
        <v>3210</v>
      </c>
      <c r="J257" s="527">
        <v>1</v>
      </c>
      <c r="K257" s="1004" t="s">
        <v>3207</v>
      </c>
      <c r="L257" s="1005" t="s">
        <v>3208</v>
      </c>
      <c r="M257" s="1005" t="s">
        <v>3209</v>
      </c>
      <c r="N257" s="1005" t="s">
        <v>3210</v>
      </c>
      <c r="O257" s="528">
        <v>1</v>
      </c>
      <c r="P257" s="1006" t="s">
        <v>3207</v>
      </c>
      <c r="Q257" s="1007" t="s">
        <v>3208</v>
      </c>
      <c r="R257" s="1007" t="s">
        <v>3209</v>
      </c>
      <c r="S257" s="1007" t="s">
        <v>3210</v>
      </c>
      <c r="T257" s="523">
        <v>1</v>
      </c>
      <c r="U257" s="524"/>
    </row>
    <row r="258" spans="6:25" ht="28">
      <c r="F258" s="1002" t="s">
        <v>3211</v>
      </c>
      <c r="G258" s="1003" t="s">
        <v>2766</v>
      </c>
      <c r="H258" s="1003" t="s">
        <v>2766</v>
      </c>
      <c r="I258" s="1003" t="s">
        <v>3212</v>
      </c>
      <c r="J258" s="527">
        <v>1</v>
      </c>
      <c r="K258" s="1004" t="s">
        <v>3211</v>
      </c>
      <c r="L258" s="1005" t="s">
        <v>2766</v>
      </c>
      <c r="M258" s="1005" t="s">
        <v>2766</v>
      </c>
      <c r="N258" s="1005" t="s">
        <v>3212</v>
      </c>
      <c r="O258" s="528">
        <v>1</v>
      </c>
      <c r="U258" s="524"/>
    </row>
    <row r="259" spans="6:25" ht="28">
      <c r="F259" s="1002" t="s">
        <v>3213</v>
      </c>
      <c r="G259" s="1003" t="s">
        <v>2941</v>
      </c>
      <c r="H259" s="1003" t="s">
        <v>2941</v>
      </c>
      <c r="I259" s="1003" t="s">
        <v>2740</v>
      </c>
      <c r="J259" s="527">
        <v>1</v>
      </c>
      <c r="U259" s="524"/>
    </row>
    <row r="260" spans="6:25" ht="28">
      <c r="F260" s="1002" t="s">
        <v>3214</v>
      </c>
      <c r="G260" s="1003" t="s">
        <v>3215</v>
      </c>
      <c r="H260" s="1003" t="s">
        <v>3215</v>
      </c>
      <c r="I260" s="1003" t="s">
        <v>3216</v>
      </c>
      <c r="J260" s="527">
        <v>1</v>
      </c>
      <c r="U260" s="524"/>
      <c r="V260" s="521"/>
      <c r="W260" s="521"/>
      <c r="X260" s="521"/>
      <c r="Y260" s="521"/>
    </row>
    <row r="261" spans="6:25">
      <c r="F261" s="1002" t="s">
        <v>3217</v>
      </c>
      <c r="G261" s="1003" t="s">
        <v>3218</v>
      </c>
      <c r="H261" s="1003" t="s">
        <v>3219</v>
      </c>
      <c r="I261" s="1003" t="s">
        <v>3220</v>
      </c>
      <c r="J261" s="527">
        <v>6</v>
      </c>
      <c r="K261" s="1004" t="s">
        <v>3217</v>
      </c>
      <c r="L261" s="1005" t="s">
        <v>3218</v>
      </c>
      <c r="M261" s="1005" t="s">
        <v>3219</v>
      </c>
      <c r="N261" s="1005" t="s">
        <v>3220</v>
      </c>
      <c r="O261" s="528">
        <v>6</v>
      </c>
      <c r="P261" s="1006" t="s">
        <v>3217</v>
      </c>
      <c r="Q261" s="1007" t="s">
        <v>3218</v>
      </c>
      <c r="R261" s="1007" t="s">
        <v>3219</v>
      </c>
      <c r="S261" s="1007" t="s">
        <v>3220</v>
      </c>
      <c r="T261" s="523">
        <v>6</v>
      </c>
      <c r="U261" s="524"/>
      <c r="V261" s="521"/>
      <c r="W261" s="521"/>
      <c r="X261" s="521"/>
      <c r="Y261" s="521"/>
    </row>
    <row r="262" spans="6:25">
      <c r="F262" s="1002" t="s">
        <v>3221</v>
      </c>
      <c r="G262" s="1003" t="s">
        <v>3222</v>
      </c>
      <c r="H262" s="1003" t="s">
        <v>3222</v>
      </c>
      <c r="I262" s="1003" t="s">
        <v>2663</v>
      </c>
      <c r="J262" s="527">
        <v>9</v>
      </c>
      <c r="K262" s="1004" t="s">
        <v>3221</v>
      </c>
      <c r="L262" s="1005" t="s">
        <v>3222</v>
      </c>
      <c r="M262" s="1005" t="s">
        <v>3222</v>
      </c>
      <c r="N262" s="1005" t="s">
        <v>2663</v>
      </c>
      <c r="O262" s="528">
        <v>9</v>
      </c>
      <c r="U262" s="524"/>
      <c r="V262" s="521"/>
      <c r="W262" s="521"/>
      <c r="X262" s="521"/>
      <c r="Y262" s="521"/>
    </row>
    <row r="263" spans="6:25" ht="28">
      <c r="F263" s="1002" t="s">
        <v>3223</v>
      </c>
      <c r="G263" s="1003" t="s">
        <v>3224</v>
      </c>
      <c r="H263" s="1003" t="s">
        <v>3224</v>
      </c>
      <c r="I263" s="1003" t="s">
        <v>2995</v>
      </c>
      <c r="J263" s="527">
        <v>1</v>
      </c>
      <c r="K263" s="1004" t="s">
        <v>3223</v>
      </c>
      <c r="L263" s="1005" t="s">
        <v>3224</v>
      </c>
      <c r="M263" s="1005" t="s">
        <v>3224</v>
      </c>
      <c r="N263" s="1005" t="s">
        <v>2995</v>
      </c>
      <c r="O263" s="528">
        <v>1</v>
      </c>
      <c r="U263" s="524"/>
      <c r="V263" s="521"/>
      <c r="W263" s="521"/>
      <c r="X263" s="521"/>
      <c r="Y263" s="521"/>
    </row>
    <row r="264" spans="6:25" ht="28">
      <c r="F264" s="1002" t="s">
        <v>3225</v>
      </c>
      <c r="G264" s="1003" t="s">
        <v>3226</v>
      </c>
      <c r="H264" s="1003" t="s">
        <v>3226</v>
      </c>
      <c r="I264" s="1003" t="s">
        <v>3227</v>
      </c>
      <c r="J264" s="527">
        <v>9</v>
      </c>
      <c r="K264" s="1004" t="s">
        <v>3228</v>
      </c>
      <c r="L264" s="1005" t="s">
        <v>3226</v>
      </c>
      <c r="M264" s="1005" t="s">
        <v>3226</v>
      </c>
      <c r="N264" s="1005" t="s">
        <v>3227</v>
      </c>
      <c r="O264" s="528">
        <v>9</v>
      </c>
      <c r="U264" s="524"/>
      <c r="V264" s="521"/>
      <c r="W264" s="521"/>
      <c r="X264" s="521"/>
      <c r="Y264" s="521"/>
    </row>
    <row r="265" spans="6:25" ht="28">
      <c r="F265" s="1002" t="s">
        <v>3229</v>
      </c>
      <c r="G265" s="1003" t="s">
        <v>3230</v>
      </c>
      <c r="H265" s="1003" t="s">
        <v>3231</v>
      </c>
      <c r="I265" s="1003" t="s">
        <v>3232</v>
      </c>
      <c r="J265" s="527">
        <v>22</v>
      </c>
      <c r="K265" s="1004" t="s">
        <v>3229</v>
      </c>
      <c r="L265" s="1005" t="s">
        <v>3230</v>
      </c>
      <c r="M265" s="1005" t="s">
        <v>3231</v>
      </c>
      <c r="N265" s="1005" t="s">
        <v>3232</v>
      </c>
      <c r="O265" s="528">
        <v>22</v>
      </c>
      <c r="U265" s="542"/>
      <c r="V265" s="522"/>
      <c r="W265" s="522"/>
      <c r="X265" s="522"/>
      <c r="Y265" s="523"/>
    </row>
    <row r="266" spans="6:25" ht="42">
      <c r="F266" s="1002" t="s">
        <v>3233</v>
      </c>
      <c r="G266" s="1003" t="s">
        <v>3234</v>
      </c>
      <c r="H266" s="1003" t="s">
        <v>3234</v>
      </c>
      <c r="I266" s="1003" t="s">
        <v>2666</v>
      </c>
      <c r="J266" s="527">
        <v>1</v>
      </c>
      <c r="K266" s="997" t="s">
        <v>989</v>
      </c>
      <c r="U266" s="524"/>
      <c r="V266" s="521"/>
      <c r="W266" s="521"/>
      <c r="X266" s="521"/>
      <c r="Y266" s="521"/>
    </row>
    <row r="267" spans="6:25" ht="28">
      <c r="F267" s="1002" t="s">
        <v>3235</v>
      </c>
      <c r="G267" s="1003" t="s">
        <v>3236</v>
      </c>
      <c r="H267" s="1003" t="s">
        <v>3236</v>
      </c>
      <c r="I267" s="1003" t="s">
        <v>3087</v>
      </c>
      <c r="J267" s="527">
        <v>72</v>
      </c>
      <c r="K267" s="1004" t="s">
        <v>3235</v>
      </c>
      <c r="L267" s="1005" t="s">
        <v>3236</v>
      </c>
      <c r="M267" s="1005" t="s">
        <v>3236</v>
      </c>
      <c r="N267" s="1005" t="s">
        <v>3087</v>
      </c>
      <c r="O267" s="528">
        <v>72</v>
      </c>
      <c r="P267" s="1006" t="s">
        <v>3235</v>
      </c>
      <c r="Q267" s="1007" t="s">
        <v>3236</v>
      </c>
      <c r="R267" s="1007" t="s">
        <v>3236</v>
      </c>
      <c r="S267" s="1007" t="s">
        <v>3087</v>
      </c>
      <c r="T267" s="523">
        <v>72</v>
      </c>
      <c r="U267" s="524"/>
      <c r="V267" s="521"/>
      <c r="W267" s="521"/>
      <c r="X267" s="521"/>
      <c r="Y267" s="521"/>
    </row>
    <row r="268" spans="6:25" ht="28">
      <c r="F268" s="1002" t="s">
        <v>3237</v>
      </c>
      <c r="G268" s="1003" t="s">
        <v>3238</v>
      </c>
      <c r="H268" s="1003" t="s">
        <v>3238</v>
      </c>
      <c r="I268" s="1003" t="s">
        <v>2650</v>
      </c>
      <c r="J268" s="527">
        <v>4</v>
      </c>
      <c r="K268" s="1004" t="s">
        <v>3237</v>
      </c>
      <c r="L268" s="1005" t="s">
        <v>3238</v>
      </c>
      <c r="M268" s="1005" t="s">
        <v>3238</v>
      </c>
      <c r="N268" s="1005" t="s">
        <v>2650</v>
      </c>
      <c r="O268" s="528">
        <v>4</v>
      </c>
      <c r="P268" s="1006" t="s">
        <v>3237</v>
      </c>
      <c r="Q268" s="1007" t="s">
        <v>3238</v>
      </c>
      <c r="R268" s="1007" t="s">
        <v>3238</v>
      </c>
      <c r="S268" s="1007" t="s">
        <v>2650</v>
      </c>
      <c r="T268" s="523">
        <v>4</v>
      </c>
      <c r="U268" s="524"/>
      <c r="V268" s="521"/>
      <c r="W268" s="521"/>
      <c r="X268" s="521"/>
      <c r="Y268" s="521"/>
    </row>
    <row r="269" spans="6:25">
      <c r="F269" s="1002" t="s">
        <v>3239</v>
      </c>
      <c r="G269" s="1003" t="s">
        <v>3240</v>
      </c>
      <c r="H269" s="1003" t="s">
        <v>3240</v>
      </c>
      <c r="I269" s="1003" t="s">
        <v>2583</v>
      </c>
      <c r="J269" s="527">
        <v>1</v>
      </c>
      <c r="K269" s="1004" t="s">
        <v>3239</v>
      </c>
      <c r="L269" s="1005" t="s">
        <v>3240</v>
      </c>
      <c r="M269" s="1005" t="s">
        <v>3240</v>
      </c>
      <c r="N269" s="1005" t="s">
        <v>2583</v>
      </c>
      <c r="O269" s="528">
        <v>1</v>
      </c>
      <c r="P269" s="1006" t="s">
        <v>3239</v>
      </c>
      <c r="Q269" s="1007" t="s">
        <v>3240</v>
      </c>
      <c r="R269" s="1007" t="s">
        <v>3240</v>
      </c>
      <c r="S269" s="1007" t="s">
        <v>2583</v>
      </c>
      <c r="T269" s="523">
        <v>1</v>
      </c>
      <c r="U269" s="524"/>
      <c r="V269" s="521"/>
      <c r="W269" s="521"/>
      <c r="X269" s="521"/>
      <c r="Y269" s="521"/>
    </row>
    <row r="270" spans="6:25" ht="28">
      <c r="F270" s="1002" t="s">
        <v>3241</v>
      </c>
      <c r="G270" s="1003" t="s">
        <v>3242</v>
      </c>
      <c r="H270" s="1003" t="s">
        <v>3242</v>
      </c>
      <c r="I270" s="1003" t="s">
        <v>2588</v>
      </c>
      <c r="J270" s="527">
        <v>1</v>
      </c>
      <c r="K270" s="1004" t="s">
        <v>3241</v>
      </c>
      <c r="L270" s="1005" t="s">
        <v>3242</v>
      </c>
      <c r="M270" s="1005" t="s">
        <v>3242</v>
      </c>
      <c r="N270" s="1005" t="s">
        <v>2588</v>
      </c>
      <c r="O270" s="528">
        <v>1</v>
      </c>
      <c r="P270" s="1006" t="s">
        <v>3241</v>
      </c>
      <c r="Q270" s="1007" t="s">
        <v>3242</v>
      </c>
      <c r="R270" s="1007" t="s">
        <v>3242</v>
      </c>
      <c r="S270" s="1007" t="s">
        <v>2588</v>
      </c>
      <c r="T270" s="523">
        <v>1</v>
      </c>
      <c r="U270" s="524"/>
      <c r="V270" s="521"/>
      <c r="W270" s="521"/>
      <c r="X270" s="521"/>
      <c r="Y270" s="521"/>
    </row>
    <row r="271" spans="6:25">
      <c r="F271" s="1002" t="s">
        <v>3243</v>
      </c>
      <c r="G271" s="1003" t="s">
        <v>3244</v>
      </c>
      <c r="H271" s="1003" t="s">
        <v>3244</v>
      </c>
      <c r="I271" s="1003" t="s">
        <v>2987</v>
      </c>
      <c r="J271" s="527">
        <v>15</v>
      </c>
      <c r="K271" s="1004" t="s">
        <v>3243</v>
      </c>
      <c r="L271" s="1005" t="s">
        <v>3244</v>
      </c>
      <c r="M271" s="1005" t="s">
        <v>3244</v>
      </c>
      <c r="N271" s="1005" t="s">
        <v>2987</v>
      </c>
      <c r="O271" s="528">
        <v>15</v>
      </c>
      <c r="P271" s="1006" t="s">
        <v>3243</v>
      </c>
      <c r="Q271" s="1007" t="s">
        <v>3244</v>
      </c>
      <c r="R271" s="1007" t="s">
        <v>3244</v>
      </c>
      <c r="S271" s="1007" t="s">
        <v>2987</v>
      </c>
      <c r="T271" s="523">
        <v>15</v>
      </c>
      <c r="U271" s="524"/>
      <c r="V271" s="521"/>
      <c r="W271" s="521"/>
      <c r="X271" s="521"/>
      <c r="Y271" s="521"/>
    </row>
    <row r="272" spans="6:25" ht="28">
      <c r="F272" s="1002"/>
      <c r="G272" s="1003"/>
      <c r="H272" s="1003"/>
      <c r="I272" s="1003"/>
      <c r="J272" s="527"/>
      <c r="K272" s="1004" t="s">
        <v>3245</v>
      </c>
      <c r="L272" s="1005" t="s">
        <v>3246</v>
      </c>
      <c r="M272" s="1005" t="s">
        <v>3246</v>
      </c>
      <c r="N272" s="1005" t="s">
        <v>3247</v>
      </c>
      <c r="O272" s="528">
        <v>1</v>
      </c>
      <c r="U272" s="524"/>
      <c r="V272" s="521"/>
      <c r="W272" s="521"/>
      <c r="X272" s="521"/>
      <c r="Y272" s="521"/>
    </row>
    <row r="273" spans="6:25">
      <c r="K273" s="1004" t="s">
        <v>3248</v>
      </c>
      <c r="L273" s="1005" t="s">
        <v>3249</v>
      </c>
      <c r="M273" s="1005" t="s">
        <v>3249</v>
      </c>
      <c r="N273" s="1005" t="s">
        <v>2597</v>
      </c>
      <c r="O273" s="528">
        <v>2</v>
      </c>
      <c r="U273" s="524"/>
      <c r="V273" s="521"/>
      <c r="W273" s="521"/>
      <c r="X273" s="521"/>
      <c r="Y273" s="521"/>
    </row>
    <row r="274" spans="6:25" ht="56">
      <c r="K274" s="1004" t="s">
        <v>3250</v>
      </c>
      <c r="L274" s="1005" t="s">
        <v>3251</v>
      </c>
      <c r="M274" s="1005" t="s">
        <v>3252</v>
      </c>
      <c r="N274" s="1005" t="s">
        <v>2543</v>
      </c>
      <c r="O274" s="528">
        <v>1</v>
      </c>
      <c r="P274" s="1006" t="s">
        <v>3250</v>
      </c>
      <c r="Q274" s="1007" t="s">
        <v>3251</v>
      </c>
      <c r="R274" s="1007" t="s">
        <v>3252</v>
      </c>
      <c r="S274" s="1007" t="s">
        <v>2543</v>
      </c>
      <c r="T274" s="523">
        <v>1</v>
      </c>
      <c r="U274" s="524"/>
      <c r="V274" s="521"/>
      <c r="W274" s="521"/>
      <c r="X274" s="521"/>
      <c r="Y274" s="521"/>
    </row>
    <row r="275" spans="6:25" ht="28">
      <c r="K275" s="1004" t="s">
        <v>3253</v>
      </c>
      <c r="L275" s="1005" t="s">
        <v>3254</v>
      </c>
      <c r="M275" s="1005" t="s">
        <v>3254</v>
      </c>
      <c r="N275" s="1005" t="s">
        <v>3115</v>
      </c>
      <c r="O275" s="528">
        <v>88</v>
      </c>
      <c r="P275" s="1006" t="s">
        <v>3253</v>
      </c>
      <c r="Q275" s="1007" t="s">
        <v>3254</v>
      </c>
      <c r="R275" s="1007" t="s">
        <v>3254</v>
      </c>
      <c r="S275" s="1007" t="s">
        <v>3115</v>
      </c>
      <c r="T275" s="523">
        <v>88</v>
      </c>
      <c r="U275" s="524"/>
      <c r="V275" s="521"/>
      <c r="W275" s="521"/>
      <c r="X275" s="521"/>
      <c r="Y275" s="521"/>
    </row>
    <row r="276" spans="6:25" ht="28">
      <c r="K276" s="1004" t="s">
        <v>3253</v>
      </c>
      <c r="L276" s="1005" t="s">
        <v>3254</v>
      </c>
      <c r="M276" s="1005" t="s">
        <v>3254</v>
      </c>
      <c r="N276" s="1005" t="s">
        <v>3115</v>
      </c>
      <c r="O276" s="528">
        <v>132</v>
      </c>
      <c r="P276" s="1006" t="s">
        <v>3253</v>
      </c>
      <c r="Q276" s="1007" t="s">
        <v>3254</v>
      </c>
      <c r="R276" s="1007" t="s">
        <v>3254</v>
      </c>
      <c r="S276" s="1007" t="s">
        <v>3115</v>
      </c>
      <c r="T276" s="523">
        <v>132</v>
      </c>
      <c r="U276" s="524"/>
    </row>
    <row r="277" spans="6:25" ht="28">
      <c r="K277" s="1004" t="s">
        <v>3255</v>
      </c>
      <c r="L277" s="1005" t="s">
        <v>3256</v>
      </c>
      <c r="M277" s="1005" t="s">
        <v>3256</v>
      </c>
      <c r="N277" s="1005" t="s">
        <v>3193</v>
      </c>
      <c r="O277" s="528">
        <v>1</v>
      </c>
      <c r="P277" s="1006" t="s">
        <v>3255</v>
      </c>
      <c r="Q277" s="1007" t="s">
        <v>3256</v>
      </c>
      <c r="R277" s="1007" t="s">
        <v>3256</v>
      </c>
      <c r="S277" s="1007" t="s">
        <v>3193</v>
      </c>
      <c r="T277" s="523">
        <v>1</v>
      </c>
      <c r="U277" s="524"/>
    </row>
    <row r="278" spans="6:25" ht="42">
      <c r="K278" s="1004" t="s">
        <v>3257</v>
      </c>
      <c r="L278" s="1005" t="s">
        <v>3258</v>
      </c>
      <c r="M278" s="1005" t="s">
        <v>3258</v>
      </c>
      <c r="N278" s="1005" t="s">
        <v>3259</v>
      </c>
      <c r="O278" s="528">
        <v>1</v>
      </c>
      <c r="P278" s="1006" t="s">
        <v>3257</v>
      </c>
      <c r="Q278" s="1007" t="s">
        <v>3258</v>
      </c>
      <c r="R278" s="1007" t="s">
        <v>3258</v>
      </c>
      <c r="S278" s="1007" t="s">
        <v>3259</v>
      </c>
      <c r="T278" s="523">
        <v>1</v>
      </c>
      <c r="U278" s="524"/>
    </row>
    <row r="279" spans="6:25">
      <c r="K279" s="1004" t="s">
        <v>3260</v>
      </c>
      <c r="L279" s="1005" t="s">
        <v>3261</v>
      </c>
      <c r="M279" s="1005" t="s">
        <v>3261</v>
      </c>
      <c r="N279" s="1005" t="s">
        <v>2597</v>
      </c>
      <c r="O279" s="528">
        <v>1</v>
      </c>
      <c r="U279" s="524"/>
    </row>
    <row r="280" spans="6:25" ht="28">
      <c r="K280" s="1004" t="s">
        <v>3262</v>
      </c>
      <c r="L280" s="1005" t="s">
        <v>3263</v>
      </c>
      <c r="M280" s="1005" t="s">
        <v>3263</v>
      </c>
      <c r="N280" s="1005" t="s">
        <v>3264</v>
      </c>
      <c r="O280" s="528">
        <v>2</v>
      </c>
      <c r="P280" s="1006" t="s">
        <v>3262</v>
      </c>
      <c r="Q280" s="1007" t="s">
        <v>3263</v>
      </c>
      <c r="R280" s="1007" t="s">
        <v>3263</v>
      </c>
      <c r="S280" s="1007" t="s">
        <v>3264</v>
      </c>
      <c r="T280" s="523">
        <v>2</v>
      </c>
      <c r="U280" s="524"/>
    </row>
    <row r="281" spans="6:25" ht="42">
      <c r="K281" s="1004" t="s">
        <v>3265</v>
      </c>
      <c r="L281" s="1005" t="s">
        <v>3266</v>
      </c>
      <c r="M281" s="1005" t="s">
        <v>3266</v>
      </c>
      <c r="N281" s="1005" t="s">
        <v>3267</v>
      </c>
      <c r="O281" s="528">
        <v>1</v>
      </c>
      <c r="U281" s="524"/>
    </row>
    <row r="282" spans="6:25" ht="28">
      <c r="K282" s="1004" t="s">
        <v>3268</v>
      </c>
      <c r="L282" s="1005" t="s">
        <v>3269</v>
      </c>
      <c r="M282" s="1005" t="s">
        <v>3269</v>
      </c>
      <c r="N282" s="1005" t="s">
        <v>3270</v>
      </c>
      <c r="O282" s="528">
        <v>1</v>
      </c>
      <c r="P282" s="1006" t="s">
        <v>3268</v>
      </c>
      <c r="Q282" s="1007" t="s">
        <v>3269</v>
      </c>
      <c r="R282" s="1007" t="s">
        <v>3269</v>
      </c>
      <c r="S282" s="1007" t="s">
        <v>3270</v>
      </c>
      <c r="T282" s="523">
        <v>1</v>
      </c>
      <c r="U282" s="524"/>
    </row>
    <row r="283" spans="6:25" ht="28">
      <c r="K283" s="1004" t="s">
        <v>3271</v>
      </c>
      <c r="L283" s="1005" t="s">
        <v>3272</v>
      </c>
      <c r="M283" s="1005" t="s">
        <v>3273</v>
      </c>
      <c r="N283" s="1005" t="s">
        <v>2594</v>
      </c>
      <c r="O283" s="528">
        <v>1</v>
      </c>
      <c r="P283" s="1006" t="s">
        <v>3271</v>
      </c>
      <c r="Q283" s="1007" t="s">
        <v>3272</v>
      </c>
      <c r="R283" s="1007" t="s">
        <v>3273</v>
      </c>
      <c r="S283" s="1007" t="s">
        <v>2594</v>
      </c>
      <c r="T283" s="523">
        <v>1</v>
      </c>
      <c r="U283" s="524"/>
    </row>
    <row r="284" spans="6:25" ht="28">
      <c r="K284" s="1004" t="s">
        <v>3274</v>
      </c>
      <c r="L284" s="1005" t="s">
        <v>3275</v>
      </c>
      <c r="M284" s="1005" t="s">
        <v>3275</v>
      </c>
      <c r="N284" s="1005" t="s">
        <v>3018</v>
      </c>
      <c r="O284" s="528">
        <v>1</v>
      </c>
      <c r="P284" s="1006" t="s">
        <v>3274</v>
      </c>
      <c r="Q284" s="1007" t="s">
        <v>3275</v>
      </c>
      <c r="R284" s="1007" t="s">
        <v>3275</v>
      </c>
      <c r="S284" s="1007" t="s">
        <v>3018</v>
      </c>
      <c r="T284" s="523">
        <v>1</v>
      </c>
      <c r="U284" s="524"/>
    </row>
    <row r="285" spans="6:25" ht="28">
      <c r="K285" s="1004" t="s">
        <v>3276</v>
      </c>
      <c r="L285" s="1005" t="s">
        <v>2615</v>
      </c>
      <c r="M285" s="1005" t="s">
        <v>2615</v>
      </c>
      <c r="N285" s="1005" t="s">
        <v>3277</v>
      </c>
      <c r="O285" s="528">
        <v>3</v>
      </c>
      <c r="P285" s="1006" t="s">
        <v>3276</v>
      </c>
      <c r="Q285" s="1007" t="s">
        <v>2615</v>
      </c>
      <c r="R285" s="1007" t="s">
        <v>2615</v>
      </c>
      <c r="S285" s="1007" t="s">
        <v>3277</v>
      </c>
      <c r="T285" s="523">
        <v>3</v>
      </c>
      <c r="U285" s="524"/>
    </row>
    <row r="286" spans="6:25" ht="28">
      <c r="F286" s="999"/>
      <c r="G286" s="280"/>
      <c r="H286" s="280"/>
      <c r="I286" s="280"/>
      <c r="J286" s="1000"/>
      <c r="K286" s="1004" t="s">
        <v>3278</v>
      </c>
      <c r="L286" s="1005" t="s">
        <v>2615</v>
      </c>
      <c r="M286" s="1005" t="s">
        <v>2615</v>
      </c>
      <c r="N286" s="1005" t="s">
        <v>3279</v>
      </c>
      <c r="O286" s="528">
        <v>1</v>
      </c>
      <c r="P286" s="1006" t="s">
        <v>3278</v>
      </c>
      <c r="Q286" s="1007" t="s">
        <v>2615</v>
      </c>
      <c r="R286" s="1007" t="s">
        <v>2615</v>
      </c>
      <c r="S286" s="1007" t="s">
        <v>3279</v>
      </c>
      <c r="T286" s="523">
        <v>1</v>
      </c>
      <c r="U286" s="524"/>
    </row>
    <row r="287" spans="6:25">
      <c r="F287" s="999"/>
      <c r="G287" s="280"/>
      <c r="H287" s="280"/>
      <c r="I287" s="280"/>
      <c r="J287" s="1000"/>
      <c r="K287" s="1004" t="s">
        <v>3280</v>
      </c>
      <c r="L287" s="1005" t="s">
        <v>3281</v>
      </c>
      <c r="M287" s="1005" t="s">
        <v>3281</v>
      </c>
      <c r="N287" s="1005" t="s">
        <v>2978</v>
      </c>
      <c r="O287" s="528">
        <v>1</v>
      </c>
      <c r="U287" s="524"/>
    </row>
    <row r="288" spans="6:25" ht="28">
      <c r="F288" s="999"/>
      <c r="G288" s="280"/>
      <c r="H288" s="280"/>
      <c r="I288" s="280"/>
      <c r="J288" s="1000"/>
      <c r="K288" s="1004" t="s">
        <v>3282</v>
      </c>
      <c r="L288" s="1005" t="s">
        <v>3283</v>
      </c>
      <c r="M288" s="1005" t="s">
        <v>3283</v>
      </c>
      <c r="N288" s="1005" t="s">
        <v>3284</v>
      </c>
      <c r="O288" s="528">
        <v>125</v>
      </c>
      <c r="P288" s="1006" t="s">
        <v>3282</v>
      </c>
      <c r="Q288" s="1007" t="s">
        <v>3283</v>
      </c>
      <c r="R288" s="1007" t="s">
        <v>3283</v>
      </c>
      <c r="S288" s="1007" t="s">
        <v>3284</v>
      </c>
      <c r="T288" s="523">
        <v>84</v>
      </c>
      <c r="U288" s="524"/>
    </row>
    <row r="289" spans="6:21" ht="28">
      <c r="F289" s="999"/>
      <c r="G289" s="280"/>
      <c r="H289" s="280"/>
      <c r="I289" s="280"/>
      <c r="J289" s="1000"/>
      <c r="K289" s="1004" t="s">
        <v>3282</v>
      </c>
      <c r="L289" s="1005" t="s">
        <v>3283</v>
      </c>
      <c r="M289" s="1005" t="s">
        <v>3283</v>
      </c>
      <c r="N289" s="1005" t="s">
        <v>3284</v>
      </c>
      <c r="O289" s="528">
        <v>84</v>
      </c>
      <c r="P289" s="1006" t="s">
        <v>3282</v>
      </c>
      <c r="Q289" s="1007" t="s">
        <v>3283</v>
      </c>
      <c r="R289" s="1007" t="s">
        <v>3283</v>
      </c>
      <c r="S289" s="1007" t="s">
        <v>3284</v>
      </c>
      <c r="T289" s="523">
        <v>125</v>
      </c>
      <c r="U289" s="524"/>
    </row>
    <row r="290" spans="6:21">
      <c r="F290" s="999"/>
      <c r="G290" s="280"/>
      <c r="H290" s="280"/>
      <c r="I290" s="280"/>
      <c r="J290" s="1000"/>
      <c r="K290" s="1004" t="s">
        <v>3285</v>
      </c>
      <c r="L290" s="1005" t="s">
        <v>2575</v>
      </c>
      <c r="M290" s="1005" t="s">
        <v>2575</v>
      </c>
      <c r="N290" s="1005" t="s">
        <v>3286</v>
      </c>
      <c r="O290" s="528">
        <v>2</v>
      </c>
      <c r="P290" s="1006" t="s">
        <v>3285</v>
      </c>
      <c r="Q290" s="1007" t="s">
        <v>2575</v>
      </c>
      <c r="R290" s="1007" t="s">
        <v>2575</v>
      </c>
      <c r="S290" s="1007" t="s">
        <v>3286</v>
      </c>
      <c r="T290" s="523">
        <v>2</v>
      </c>
      <c r="U290" s="524"/>
    </row>
    <row r="291" spans="6:21" ht="84">
      <c r="F291" s="999"/>
      <c r="G291" s="280"/>
      <c r="H291" s="280"/>
      <c r="I291" s="280"/>
      <c r="J291" s="1000"/>
      <c r="K291" s="1004" t="s">
        <v>3287</v>
      </c>
      <c r="L291" s="1005" t="s">
        <v>3288</v>
      </c>
      <c r="M291" s="1005" t="s">
        <v>3288</v>
      </c>
      <c r="N291" s="1005" t="s">
        <v>3163</v>
      </c>
      <c r="O291" s="528">
        <v>46</v>
      </c>
      <c r="P291" s="1006" t="s">
        <v>3289</v>
      </c>
      <c r="Q291" s="1007" t="s">
        <v>3288</v>
      </c>
      <c r="R291" s="1007" t="s">
        <v>3290</v>
      </c>
      <c r="S291" s="1007" t="s">
        <v>3163</v>
      </c>
      <c r="T291" s="523">
        <v>2</v>
      </c>
      <c r="U291" s="524"/>
    </row>
    <row r="292" spans="6:21" ht="84">
      <c r="F292" s="999"/>
      <c r="G292" s="280"/>
      <c r="H292" s="280"/>
      <c r="I292" s="280"/>
      <c r="J292" s="1000"/>
      <c r="K292" s="1004" t="s">
        <v>3287</v>
      </c>
      <c r="L292" s="1005" t="s">
        <v>3288</v>
      </c>
      <c r="M292" s="1005" t="s">
        <v>3288</v>
      </c>
      <c r="N292" s="1005" t="s">
        <v>3163</v>
      </c>
      <c r="O292" s="528">
        <v>38</v>
      </c>
      <c r="P292" s="1006" t="s">
        <v>3289</v>
      </c>
      <c r="Q292" s="1007" t="s">
        <v>3288</v>
      </c>
      <c r="R292" s="1007" t="s">
        <v>3290</v>
      </c>
      <c r="S292" s="1007" t="s">
        <v>3163</v>
      </c>
      <c r="T292" s="523">
        <v>5</v>
      </c>
      <c r="U292" s="524"/>
    </row>
    <row r="293" spans="6:21" ht="28">
      <c r="F293" s="999"/>
      <c r="G293" s="280"/>
      <c r="H293" s="280"/>
      <c r="I293" s="280"/>
      <c r="J293" s="1000"/>
      <c r="P293" s="1006" t="s">
        <v>3291</v>
      </c>
      <c r="Q293" s="1007" t="s">
        <v>3288</v>
      </c>
      <c r="R293" s="1007" t="s">
        <v>3288</v>
      </c>
      <c r="S293" s="1007" t="s">
        <v>3163</v>
      </c>
      <c r="T293" s="523">
        <v>42</v>
      </c>
      <c r="U293" s="524"/>
    </row>
    <row r="294" spans="6:21" ht="28">
      <c r="F294" s="999"/>
      <c r="G294" s="280"/>
      <c r="H294" s="280"/>
      <c r="I294" s="280"/>
      <c r="J294" s="1000"/>
      <c r="P294" s="1006" t="s">
        <v>3291</v>
      </c>
      <c r="Q294" s="1007" t="s">
        <v>3288</v>
      </c>
      <c r="R294" s="1007" t="s">
        <v>3288</v>
      </c>
      <c r="S294" s="1007" t="s">
        <v>3163</v>
      </c>
      <c r="T294" s="523">
        <v>62</v>
      </c>
      <c r="U294" s="524"/>
    </row>
    <row r="295" spans="6:21" ht="28">
      <c r="F295" s="999"/>
      <c r="G295" s="280"/>
      <c r="H295" s="280"/>
      <c r="I295" s="280"/>
      <c r="J295" s="1000"/>
      <c r="K295" s="1004" t="s">
        <v>3292</v>
      </c>
      <c r="L295" s="1005" t="s">
        <v>3293</v>
      </c>
      <c r="M295" s="1005" t="s">
        <v>3293</v>
      </c>
      <c r="N295" s="1005" t="s">
        <v>3294</v>
      </c>
      <c r="O295" s="528">
        <v>51</v>
      </c>
      <c r="P295" s="1006" t="s">
        <v>3292</v>
      </c>
      <c r="Q295" s="1007" t="s">
        <v>3293</v>
      </c>
      <c r="R295" s="1007" t="s">
        <v>3293</v>
      </c>
      <c r="S295" s="1007" t="s">
        <v>3294</v>
      </c>
      <c r="T295" s="523">
        <v>51</v>
      </c>
      <c r="U295" s="524"/>
    </row>
    <row r="296" spans="6:21" ht="28">
      <c r="F296" s="999"/>
      <c r="G296" s="280"/>
      <c r="H296" s="280"/>
      <c r="I296" s="280"/>
      <c r="J296" s="1000"/>
      <c r="K296" s="1004" t="s">
        <v>3295</v>
      </c>
      <c r="L296" s="1005" t="s">
        <v>3296</v>
      </c>
      <c r="M296" s="1005" t="s">
        <v>3296</v>
      </c>
      <c r="N296" s="1005" t="s">
        <v>3297</v>
      </c>
      <c r="O296" s="528">
        <v>3</v>
      </c>
      <c r="P296" s="1006" t="s">
        <v>3295</v>
      </c>
      <c r="Q296" s="1007" t="s">
        <v>3296</v>
      </c>
      <c r="R296" s="1007" t="s">
        <v>3296</v>
      </c>
      <c r="S296" s="1007" t="s">
        <v>3297</v>
      </c>
      <c r="T296" s="523">
        <v>3</v>
      </c>
      <c r="U296" s="524"/>
    </row>
    <row r="297" spans="6:21">
      <c r="F297" s="999"/>
      <c r="G297" s="280"/>
      <c r="H297" s="280"/>
      <c r="I297" s="280"/>
      <c r="J297" s="1000"/>
      <c r="K297" s="1004" t="s">
        <v>3298</v>
      </c>
      <c r="L297" s="1005" t="s">
        <v>3299</v>
      </c>
      <c r="M297" s="1005" t="s">
        <v>3299</v>
      </c>
      <c r="N297" s="1005" t="s">
        <v>2597</v>
      </c>
      <c r="O297" s="528">
        <v>1</v>
      </c>
      <c r="P297" s="1006" t="s">
        <v>3298</v>
      </c>
      <c r="Q297" s="1007" t="s">
        <v>3299</v>
      </c>
      <c r="R297" s="1007" t="s">
        <v>3299</v>
      </c>
      <c r="S297" s="1007" t="s">
        <v>2597</v>
      </c>
      <c r="T297" s="523">
        <v>1</v>
      </c>
      <c r="U297" s="524"/>
    </row>
    <row r="298" spans="6:21">
      <c r="F298" s="999"/>
      <c r="G298" s="280"/>
      <c r="H298" s="280"/>
      <c r="I298" s="280"/>
      <c r="J298" s="1000"/>
      <c r="K298" s="1004" t="s">
        <v>3300</v>
      </c>
      <c r="L298" s="1005" t="s">
        <v>3301</v>
      </c>
      <c r="M298" s="1005" t="s">
        <v>3301</v>
      </c>
      <c r="N298" s="1005" t="s">
        <v>3227</v>
      </c>
      <c r="O298" s="528">
        <v>1</v>
      </c>
      <c r="P298" s="1006" t="s">
        <v>3300</v>
      </c>
      <c r="Q298" s="1007" t="s">
        <v>3301</v>
      </c>
      <c r="R298" s="1007" t="s">
        <v>3301</v>
      </c>
      <c r="S298" s="1007" t="s">
        <v>3227</v>
      </c>
      <c r="T298" s="523">
        <v>1</v>
      </c>
      <c r="U298" s="524"/>
    </row>
    <row r="299" spans="6:21" ht="28">
      <c r="F299" s="999"/>
      <c r="G299" s="280"/>
      <c r="H299" s="280"/>
      <c r="I299" s="280"/>
      <c r="J299" s="1000"/>
      <c r="K299" s="1004" t="s">
        <v>3302</v>
      </c>
      <c r="L299" s="1005" t="s">
        <v>3303</v>
      </c>
      <c r="M299" s="1005" t="s">
        <v>3303</v>
      </c>
      <c r="N299" s="1005" t="s">
        <v>3304</v>
      </c>
      <c r="O299" s="528">
        <v>1</v>
      </c>
      <c r="P299" s="1006" t="s">
        <v>3302</v>
      </c>
      <c r="Q299" s="1007" t="s">
        <v>3303</v>
      </c>
      <c r="R299" s="1007" t="s">
        <v>3303</v>
      </c>
      <c r="S299" s="1007" t="s">
        <v>3304</v>
      </c>
      <c r="T299" s="523">
        <v>1</v>
      </c>
      <c r="U299" s="524"/>
    </row>
    <row r="300" spans="6:21" ht="28">
      <c r="F300" s="999"/>
      <c r="G300" s="280"/>
      <c r="H300" s="280"/>
      <c r="I300" s="280"/>
      <c r="J300" s="1000"/>
      <c r="K300" s="1004" t="s">
        <v>3305</v>
      </c>
      <c r="L300" s="1005" t="s">
        <v>2941</v>
      </c>
      <c r="M300" s="1005" t="s">
        <v>2941</v>
      </c>
      <c r="N300" s="1005" t="s">
        <v>2835</v>
      </c>
      <c r="O300" s="528">
        <v>4</v>
      </c>
      <c r="P300" s="1006" t="s">
        <v>3305</v>
      </c>
      <c r="Q300" s="1007" t="s">
        <v>2941</v>
      </c>
      <c r="R300" s="1007" t="s">
        <v>2941</v>
      </c>
      <c r="S300" s="1007" t="s">
        <v>2835</v>
      </c>
      <c r="T300" s="523">
        <v>4</v>
      </c>
      <c r="U300" s="524"/>
    </row>
    <row r="301" spans="6:21" ht="28">
      <c r="F301" s="999"/>
      <c r="G301" s="280"/>
      <c r="H301" s="280"/>
      <c r="I301" s="280"/>
      <c r="J301" s="1000"/>
      <c r="K301" s="1004" t="s">
        <v>3306</v>
      </c>
      <c r="L301" s="1005" t="s">
        <v>3307</v>
      </c>
      <c r="M301" s="1005" t="s">
        <v>3307</v>
      </c>
      <c r="N301" s="1005" t="s">
        <v>3308</v>
      </c>
      <c r="O301" s="528">
        <v>2</v>
      </c>
      <c r="P301" s="1006" t="s">
        <v>3306</v>
      </c>
      <c r="Q301" s="1007" t="s">
        <v>3307</v>
      </c>
      <c r="R301" s="1007" t="s">
        <v>3307</v>
      </c>
      <c r="S301" s="1007" t="s">
        <v>3308</v>
      </c>
      <c r="T301" s="523">
        <v>2</v>
      </c>
      <c r="U301" s="524"/>
    </row>
    <row r="302" spans="6:21" ht="28">
      <c r="F302" s="999"/>
      <c r="G302" s="280"/>
      <c r="H302" s="280"/>
      <c r="I302" s="280"/>
      <c r="J302" s="1000"/>
      <c r="K302" s="1004" t="s">
        <v>3309</v>
      </c>
      <c r="L302" s="1005" t="s">
        <v>3195</v>
      </c>
      <c r="M302" s="1005" t="s">
        <v>3195</v>
      </c>
      <c r="N302" s="1005" t="s">
        <v>3196</v>
      </c>
      <c r="O302" s="528">
        <v>2</v>
      </c>
      <c r="P302" s="1006" t="s">
        <v>3309</v>
      </c>
      <c r="Q302" s="1007" t="s">
        <v>3195</v>
      </c>
      <c r="R302" s="1007" t="s">
        <v>3195</v>
      </c>
      <c r="S302" s="1007" t="s">
        <v>3196</v>
      </c>
      <c r="T302" s="523">
        <v>2</v>
      </c>
      <c r="U302" s="524"/>
    </row>
    <row r="303" spans="6:21">
      <c r="F303" s="999"/>
      <c r="G303" s="280"/>
      <c r="H303" s="280"/>
      <c r="I303" s="280"/>
      <c r="J303" s="1000"/>
      <c r="K303" s="1004" t="s">
        <v>3310</v>
      </c>
      <c r="L303" s="1005" t="s">
        <v>2845</v>
      </c>
      <c r="M303" s="1005" t="s">
        <v>2845</v>
      </c>
      <c r="N303" s="1005" t="s">
        <v>2583</v>
      </c>
      <c r="O303" s="528">
        <v>1</v>
      </c>
      <c r="P303" s="1006" t="s">
        <v>3310</v>
      </c>
      <c r="Q303" s="1007" t="s">
        <v>2845</v>
      </c>
      <c r="R303" s="1007" t="s">
        <v>2845</v>
      </c>
      <c r="S303" s="1007" t="s">
        <v>2583</v>
      </c>
      <c r="T303" s="523">
        <v>3</v>
      </c>
      <c r="U303" s="524"/>
    </row>
    <row r="304" spans="6:21">
      <c r="F304" s="999"/>
      <c r="G304" s="280"/>
      <c r="H304" s="280"/>
      <c r="I304" s="280"/>
      <c r="J304" s="1000"/>
      <c r="K304" s="1004" t="s">
        <v>3310</v>
      </c>
      <c r="L304" s="1005" t="s">
        <v>2845</v>
      </c>
      <c r="M304" s="1005" t="s">
        <v>2845</v>
      </c>
      <c r="N304" s="1005" t="s">
        <v>2583</v>
      </c>
      <c r="O304" s="528">
        <v>2</v>
      </c>
      <c r="U304" s="524"/>
    </row>
    <row r="305" spans="6:21" ht="28">
      <c r="F305" s="999"/>
      <c r="G305" s="280"/>
      <c r="H305" s="280"/>
      <c r="I305" s="280"/>
      <c r="J305" s="1000"/>
      <c r="K305" s="1004" t="s">
        <v>3311</v>
      </c>
      <c r="L305" s="1005" t="s">
        <v>2526</v>
      </c>
      <c r="M305" s="1005" t="s">
        <v>2995</v>
      </c>
      <c r="N305" s="1005" t="s">
        <v>2995</v>
      </c>
      <c r="O305" s="528">
        <v>6</v>
      </c>
      <c r="P305" s="1006" t="s">
        <v>3311</v>
      </c>
      <c r="Q305" s="1007" t="s">
        <v>2526</v>
      </c>
      <c r="R305" s="1007" t="s">
        <v>2995</v>
      </c>
      <c r="S305" s="1007" t="s">
        <v>2995</v>
      </c>
      <c r="T305" s="523">
        <v>6</v>
      </c>
      <c r="U305" s="524"/>
    </row>
    <row r="306" spans="6:21" ht="42">
      <c r="F306" s="999"/>
      <c r="G306" s="280"/>
      <c r="H306" s="280"/>
      <c r="I306" s="280"/>
      <c r="J306" s="1000"/>
      <c r="K306" s="1004" t="s">
        <v>3312</v>
      </c>
      <c r="L306" s="1005" t="s">
        <v>3313</v>
      </c>
      <c r="M306" s="1005" t="s">
        <v>3313</v>
      </c>
      <c r="N306" s="1005" t="s">
        <v>2526</v>
      </c>
      <c r="O306" s="528">
        <v>2</v>
      </c>
      <c r="P306" s="1006" t="s">
        <v>3312</v>
      </c>
      <c r="Q306" s="1007" t="s">
        <v>3313</v>
      </c>
      <c r="R306" s="1007" t="s">
        <v>3313</v>
      </c>
      <c r="S306" s="1007" t="s">
        <v>2526</v>
      </c>
      <c r="T306" s="523">
        <v>2</v>
      </c>
      <c r="U306" s="524"/>
    </row>
    <row r="307" spans="6:21" ht="42">
      <c r="F307" s="999"/>
      <c r="G307" s="280"/>
      <c r="H307" s="280"/>
      <c r="I307" s="280"/>
      <c r="J307" s="1000"/>
      <c r="P307" s="1006" t="s">
        <v>3314</v>
      </c>
      <c r="Q307" s="1007" t="s">
        <v>3313</v>
      </c>
      <c r="R307" s="1007" t="s">
        <v>3315</v>
      </c>
      <c r="S307" s="1007" t="s">
        <v>2526</v>
      </c>
      <c r="U307" s="524"/>
    </row>
    <row r="308" spans="6:21" ht="28">
      <c r="F308" s="999"/>
      <c r="G308" s="280"/>
      <c r="H308" s="280"/>
      <c r="I308" s="280"/>
      <c r="J308" s="1000"/>
      <c r="K308" s="1004" t="s">
        <v>3316</v>
      </c>
      <c r="L308" s="1005" t="s">
        <v>3025</v>
      </c>
      <c r="M308" s="1005" t="s">
        <v>3025</v>
      </c>
      <c r="N308" s="1005" t="s">
        <v>3317</v>
      </c>
      <c r="O308" s="528">
        <v>1</v>
      </c>
      <c r="P308" s="1006" t="s">
        <v>3316</v>
      </c>
      <c r="Q308" s="1007" t="s">
        <v>3025</v>
      </c>
      <c r="R308" s="1007" t="s">
        <v>3025</v>
      </c>
      <c r="S308" s="1007" t="s">
        <v>3317</v>
      </c>
      <c r="T308" s="523">
        <v>1</v>
      </c>
      <c r="U308" s="524"/>
    </row>
    <row r="309" spans="6:21">
      <c r="F309" s="999"/>
      <c r="G309" s="280"/>
      <c r="H309" s="280"/>
      <c r="I309" s="280"/>
      <c r="J309" s="1000"/>
      <c r="K309" s="1004" t="s">
        <v>3318</v>
      </c>
      <c r="L309" s="1005" t="s">
        <v>3319</v>
      </c>
      <c r="M309" s="1005" t="s">
        <v>3319</v>
      </c>
      <c r="N309" s="1005" t="s">
        <v>2809</v>
      </c>
      <c r="O309" s="528">
        <v>2</v>
      </c>
      <c r="P309" s="1006" t="s">
        <v>3320</v>
      </c>
      <c r="Q309" s="1007" t="s">
        <v>3319</v>
      </c>
      <c r="R309" s="1007" t="s">
        <v>3319</v>
      </c>
      <c r="S309" s="1007" t="s">
        <v>2809</v>
      </c>
      <c r="T309" s="523">
        <v>2</v>
      </c>
      <c r="U309" s="524"/>
    </row>
    <row r="310" spans="6:21">
      <c r="F310" s="999"/>
      <c r="G310" s="280"/>
      <c r="H310" s="280"/>
      <c r="I310" s="280"/>
      <c r="J310" s="1000"/>
      <c r="K310" s="1004" t="s">
        <v>3320</v>
      </c>
      <c r="L310" s="1005" t="s">
        <v>3319</v>
      </c>
      <c r="M310" s="1005" t="s">
        <v>3319</v>
      </c>
      <c r="N310" s="1005" t="s">
        <v>2809</v>
      </c>
      <c r="O310" s="528">
        <v>2</v>
      </c>
      <c r="P310" s="1006" t="s">
        <v>3318</v>
      </c>
      <c r="Q310" s="1007" t="s">
        <v>3319</v>
      </c>
      <c r="R310" s="1007" t="s">
        <v>3319</v>
      </c>
      <c r="S310" s="1007" t="s">
        <v>2809</v>
      </c>
      <c r="T310" s="523">
        <v>2</v>
      </c>
      <c r="U310" s="524"/>
    </row>
    <row r="311" spans="6:21" ht="28">
      <c r="F311" s="999"/>
      <c r="G311" s="280"/>
      <c r="H311" s="280"/>
      <c r="I311" s="280"/>
      <c r="J311" s="1000"/>
      <c r="K311" s="1004" t="s">
        <v>3321</v>
      </c>
      <c r="L311" s="1005" t="s">
        <v>3322</v>
      </c>
      <c r="M311" s="1005" t="s">
        <v>3322</v>
      </c>
      <c r="N311" s="1005" t="s">
        <v>2849</v>
      </c>
      <c r="O311" s="528">
        <v>8</v>
      </c>
      <c r="P311" s="1006" t="s">
        <v>3321</v>
      </c>
      <c r="Q311" s="1007" t="s">
        <v>3322</v>
      </c>
      <c r="R311" s="1007" t="s">
        <v>3322</v>
      </c>
      <c r="S311" s="1007" t="s">
        <v>2849</v>
      </c>
      <c r="T311" s="523">
        <v>8</v>
      </c>
      <c r="U311" s="524"/>
    </row>
    <row r="312" spans="6:21" ht="28">
      <c r="F312" s="999"/>
      <c r="G312" s="280"/>
      <c r="H312" s="280"/>
      <c r="I312" s="280"/>
      <c r="J312" s="1000"/>
      <c r="K312" s="1004" t="s">
        <v>3323</v>
      </c>
      <c r="L312" s="1005" t="s">
        <v>3324</v>
      </c>
      <c r="M312" s="1005" t="s">
        <v>3324</v>
      </c>
      <c r="N312" s="1005" t="s">
        <v>3325</v>
      </c>
      <c r="O312" s="528">
        <v>114</v>
      </c>
      <c r="P312" s="1006" t="s">
        <v>3323</v>
      </c>
      <c r="Q312" s="1007" t="s">
        <v>3324</v>
      </c>
      <c r="R312" s="1007" t="s">
        <v>3324</v>
      </c>
      <c r="S312" s="1007" t="s">
        <v>3325</v>
      </c>
      <c r="T312" s="523">
        <v>114</v>
      </c>
      <c r="U312" s="524"/>
    </row>
    <row r="313" spans="6:21" ht="28">
      <c r="F313" s="999"/>
      <c r="G313" s="280"/>
      <c r="H313" s="280"/>
      <c r="I313" s="280"/>
      <c r="J313" s="1000"/>
      <c r="K313" s="1004" t="s">
        <v>1583</v>
      </c>
      <c r="L313" s="1005" t="s">
        <v>3326</v>
      </c>
      <c r="M313" s="1005" t="s">
        <v>3326</v>
      </c>
      <c r="N313" s="1005" t="s">
        <v>3327</v>
      </c>
      <c r="O313" s="528">
        <v>166</v>
      </c>
      <c r="P313" s="1006" t="s">
        <v>1583</v>
      </c>
      <c r="Q313" s="1007" t="s">
        <v>3326</v>
      </c>
      <c r="R313" s="1007" t="s">
        <v>3328</v>
      </c>
      <c r="S313" s="1007" t="s">
        <v>3329</v>
      </c>
      <c r="T313" s="523">
        <v>166</v>
      </c>
      <c r="U313" s="524"/>
    </row>
    <row r="314" spans="6:21" ht="28">
      <c r="F314" s="999"/>
      <c r="G314" s="280"/>
      <c r="H314" s="280"/>
      <c r="I314" s="280"/>
      <c r="J314" s="1000"/>
      <c r="K314" s="1004" t="s">
        <v>1583</v>
      </c>
      <c r="L314" s="1005" t="s">
        <v>3326</v>
      </c>
      <c r="M314" s="1005" t="s">
        <v>3326</v>
      </c>
      <c r="N314" s="1005" t="s">
        <v>3327</v>
      </c>
      <c r="O314" s="528">
        <v>20</v>
      </c>
      <c r="P314" s="1006" t="s">
        <v>3330</v>
      </c>
      <c r="Q314" s="1007" t="s">
        <v>3326</v>
      </c>
      <c r="R314" s="1007" t="s">
        <v>3331</v>
      </c>
      <c r="S314" s="1007" t="s">
        <v>3329</v>
      </c>
      <c r="T314" s="523">
        <v>24</v>
      </c>
      <c r="U314" s="524"/>
    </row>
    <row r="315" spans="6:21" ht="28">
      <c r="F315" s="999"/>
      <c r="G315" s="280"/>
      <c r="H315" s="280"/>
      <c r="I315" s="280"/>
      <c r="J315" s="1000"/>
      <c r="K315" s="1004" t="s">
        <v>2150</v>
      </c>
      <c r="L315" s="1005" t="s">
        <v>2889</v>
      </c>
      <c r="M315" s="1005" t="s">
        <v>2889</v>
      </c>
      <c r="N315" s="1005" t="s">
        <v>3115</v>
      </c>
      <c r="O315" s="528">
        <v>168</v>
      </c>
      <c r="P315" s="1006" t="s">
        <v>2150</v>
      </c>
      <c r="Q315" s="1007" t="s">
        <v>2889</v>
      </c>
      <c r="R315" s="1007" t="s">
        <v>2889</v>
      </c>
      <c r="S315" s="1007" t="s">
        <v>3115</v>
      </c>
      <c r="T315" s="523">
        <v>168</v>
      </c>
      <c r="U315" s="524"/>
    </row>
    <row r="316" spans="6:21" ht="28">
      <c r="F316" s="999"/>
      <c r="G316" s="280"/>
      <c r="H316" s="280"/>
      <c r="I316" s="280"/>
      <c r="J316" s="1000"/>
      <c r="K316" s="1004" t="s">
        <v>2150</v>
      </c>
      <c r="L316" s="1005" t="s">
        <v>2889</v>
      </c>
      <c r="M316" s="1005" t="s">
        <v>2889</v>
      </c>
      <c r="N316" s="1005" t="s">
        <v>3115</v>
      </c>
      <c r="O316" s="528">
        <v>112</v>
      </c>
      <c r="P316" s="1006" t="s">
        <v>2150</v>
      </c>
      <c r="Q316" s="1007" t="s">
        <v>2889</v>
      </c>
      <c r="R316" s="1007" t="s">
        <v>2889</v>
      </c>
      <c r="S316" s="1007" t="s">
        <v>3115</v>
      </c>
      <c r="T316" s="523">
        <v>112</v>
      </c>
      <c r="U316" s="524"/>
    </row>
    <row r="317" spans="6:21">
      <c r="F317" s="999"/>
      <c r="G317" s="280"/>
      <c r="H317" s="280"/>
      <c r="I317" s="280"/>
      <c r="J317" s="1000"/>
      <c r="K317" s="1004" t="s">
        <v>259</v>
      </c>
      <c r="L317" s="1005" t="s">
        <v>3332</v>
      </c>
      <c r="M317" s="1005" t="s">
        <v>3332</v>
      </c>
      <c r="N317" s="1005" t="s">
        <v>3333</v>
      </c>
      <c r="O317" s="528">
        <v>1</v>
      </c>
      <c r="U317" s="524"/>
    </row>
    <row r="318" spans="6:21" ht="28">
      <c r="F318" s="999"/>
      <c r="G318" s="280"/>
      <c r="H318" s="280"/>
      <c r="I318" s="280"/>
      <c r="J318" s="1000"/>
      <c r="K318" s="1004" t="s">
        <v>3334</v>
      </c>
      <c r="L318" s="1005" t="s">
        <v>3335</v>
      </c>
      <c r="M318" s="1005" t="s">
        <v>3335</v>
      </c>
      <c r="N318" s="1005" t="s">
        <v>3336</v>
      </c>
      <c r="O318" s="528">
        <v>1</v>
      </c>
      <c r="P318" s="1006" t="s">
        <v>3334</v>
      </c>
      <c r="Q318" s="1007" t="s">
        <v>3335</v>
      </c>
      <c r="R318" s="1007" t="s">
        <v>3335</v>
      </c>
      <c r="S318" s="1007" t="s">
        <v>3336</v>
      </c>
      <c r="T318" s="523">
        <v>1</v>
      </c>
      <c r="U318" s="524"/>
    </row>
    <row r="319" spans="6:21" ht="28">
      <c r="F319" s="999"/>
      <c r="G319" s="280"/>
      <c r="H319" s="280"/>
      <c r="I319" s="280"/>
      <c r="J319" s="1000"/>
      <c r="K319" s="1004" t="s">
        <v>3337</v>
      </c>
      <c r="L319" s="1005" t="s">
        <v>3338</v>
      </c>
      <c r="M319" s="1005" t="s">
        <v>3338</v>
      </c>
      <c r="N319" s="1005" t="s">
        <v>2660</v>
      </c>
      <c r="O319" s="528">
        <v>1</v>
      </c>
      <c r="U319" s="524"/>
    </row>
    <row r="320" spans="6:21">
      <c r="F320" s="999"/>
      <c r="G320" s="280"/>
      <c r="H320" s="280"/>
      <c r="I320" s="280"/>
      <c r="J320" s="1000"/>
      <c r="K320" s="1004" t="s">
        <v>3339</v>
      </c>
      <c r="L320" s="1005" t="s">
        <v>3340</v>
      </c>
      <c r="M320" s="1005" t="s">
        <v>3340</v>
      </c>
      <c r="N320" s="1005" t="s">
        <v>3126</v>
      </c>
      <c r="O320" s="528">
        <v>1</v>
      </c>
      <c r="P320" s="1006" t="s">
        <v>3339</v>
      </c>
      <c r="Q320" s="1007" t="s">
        <v>3340</v>
      </c>
      <c r="R320" s="1007" t="s">
        <v>3340</v>
      </c>
      <c r="S320" s="1007" t="s">
        <v>3126</v>
      </c>
      <c r="T320" s="523">
        <v>1</v>
      </c>
      <c r="U320" s="524"/>
    </row>
    <row r="321" spans="6:21" ht="28">
      <c r="F321" s="999"/>
      <c r="G321" s="280"/>
      <c r="H321" s="280"/>
      <c r="I321" s="280"/>
      <c r="J321" s="1000"/>
      <c r="K321" s="1004" t="s">
        <v>3341</v>
      </c>
      <c r="L321" s="1005" t="s">
        <v>3342</v>
      </c>
      <c r="M321" s="1005" t="s">
        <v>3342</v>
      </c>
      <c r="N321" s="1005" t="s">
        <v>3343</v>
      </c>
      <c r="O321" s="528">
        <v>1</v>
      </c>
      <c r="P321" s="1006" t="s">
        <v>3341</v>
      </c>
      <c r="Q321" s="1007" t="s">
        <v>3342</v>
      </c>
      <c r="R321" s="1007" t="s">
        <v>3342</v>
      </c>
      <c r="S321" s="1007" t="s">
        <v>3343</v>
      </c>
      <c r="T321" s="523">
        <v>1</v>
      </c>
      <c r="U321" s="524"/>
    </row>
    <row r="322" spans="6:21" ht="28">
      <c r="F322" s="999"/>
      <c r="G322" s="280"/>
      <c r="H322" s="280"/>
      <c r="I322" s="280"/>
      <c r="J322" s="1000"/>
      <c r="K322" s="1004" t="s">
        <v>3344</v>
      </c>
      <c r="L322" s="1005" t="s">
        <v>3345</v>
      </c>
      <c r="M322" s="1005" t="s">
        <v>3345</v>
      </c>
      <c r="N322" s="1005" t="s">
        <v>2829</v>
      </c>
      <c r="O322" s="528">
        <v>1</v>
      </c>
      <c r="P322" s="1006" t="s">
        <v>3344</v>
      </c>
      <c r="Q322" s="1007" t="s">
        <v>3345</v>
      </c>
      <c r="R322" s="1007" t="s">
        <v>3345</v>
      </c>
      <c r="S322" s="1007" t="s">
        <v>2829</v>
      </c>
      <c r="T322" s="523">
        <v>1</v>
      </c>
      <c r="U322" s="524"/>
    </row>
    <row r="323" spans="6:21" ht="28">
      <c r="F323" s="999"/>
      <c r="G323" s="280"/>
      <c r="H323" s="280"/>
      <c r="I323" s="280"/>
      <c r="J323" s="1000"/>
      <c r="K323" s="1004" t="s">
        <v>3346</v>
      </c>
      <c r="L323" s="1005" t="s">
        <v>3347</v>
      </c>
      <c r="M323" s="1005" t="s">
        <v>3347</v>
      </c>
      <c r="N323" s="1005" t="s">
        <v>3348</v>
      </c>
      <c r="O323" s="528">
        <v>18</v>
      </c>
      <c r="P323" s="1006" t="s">
        <v>3346</v>
      </c>
      <c r="Q323" s="1007" t="s">
        <v>3347</v>
      </c>
      <c r="R323" s="1007" t="s">
        <v>3347</v>
      </c>
      <c r="S323" s="1007" t="s">
        <v>3348</v>
      </c>
      <c r="T323" s="523">
        <v>18</v>
      </c>
      <c r="U323" s="524"/>
    </row>
    <row r="324" spans="6:21" ht="28">
      <c r="F324" s="999"/>
      <c r="G324" s="280"/>
      <c r="H324" s="280"/>
      <c r="I324" s="280"/>
      <c r="J324" s="1000"/>
      <c r="K324" s="1004" t="s">
        <v>3349</v>
      </c>
      <c r="L324" s="1005" t="s">
        <v>2714</v>
      </c>
      <c r="M324" s="1005" t="s">
        <v>2714</v>
      </c>
      <c r="N324" s="1005" t="s">
        <v>3063</v>
      </c>
      <c r="O324" s="528">
        <v>7</v>
      </c>
      <c r="P324" s="1006" t="s">
        <v>3349</v>
      </c>
      <c r="Q324" s="1007" t="s">
        <v>2714</v>
      </c>
      <c r="R324" s="1007" t="s">
        <v>2714</v>
      </c>
      <c r="S324" s="1007" t="s">
        <v>3063</v>
      </c>
      <c r="T324" s="523">
        <v>7</v>
      </c>
      <c r="U324" s="524"/>
    </row>
    <row r="325" spans="6:21">
      <c r="F325" s="999"/>
      <c r="G325" s="280"/>
      <c r="H325" s="280"/>
      <c r="I325" s="280"/>
      <c r="J325" s="1000"/>
      <c r="K325" s="1004" t="s">
        <v>3350</v>
      </c>
      <c r="L325" s="1005" t="s">
        <v>3351</v>
      </c>
      <c r="M325" s="1005" t="s">
        <v>3351</v>
      </c>
      <c r="N325" s="1005" t="s">
        <v>2763</v>
      </c>
      <c r="O325" s="528">
        <v>1</v>
      </c>
      <c r="P325" s="1006" t="s">
        <v>3350</v>
      </c>
      <c r="Q325" s="1007" t="s">
        <v>3351</v>
      </c>
      <c r="R325" s="1007" t="s">
        <v>3351</v>
      </c>
      <c r="S325" s="1007" t="s">
        <v>2763</v>
      </c>
      <c r="T325" s="523">
        <v>1</v>
      </c>
      <c r="U325" s="524"/>
    </row>
    <row r="326" spans="6:21" ht="28">
      <c r="F326" s="999"/>
      <c r="G326" s="280"/>
      <c r="H326" s="280"/>
      <c r="I326" s="280"/>
      <c r="J326" s="1000"/>
      <c r="K326" s="1004" t="s">
        <v>3352</v>
      </c>
      <c r="L326" s="1005" t="s">
        <v>3275</v>
      </c>
      <c r="M326" s="1005" t="s">
        <v>3275</v>
      </c>
      <c r="N326" s="1005" t="s">
        <v>3353</v>
      </c>
      <c r="O326" s="528">
        <v>2</v>
      </c>
      <c r="P326" s="1006" t="s">
        <v>3352</v>
      </c>
      <c r="Q326" s="1007" t="s">
        <v>3275</v>
      </c>
      <c r="R326" s="1007" t="s">
        <v>3275</v>
      </c>
      <c r="S326" s="1007" t="s">
        <v>3353</v>
      </c>
      <c r="T326" s="523">
        <v>2</v>
      </c>
      <c r="U326" s="524"/>
    </row>
    <row r="327" spans="6:21" ht="28">
      <c r="F327" s="999"/>
      <c r="G327" s="280"/>
      <c r="H327" s="280"/>
      <c r="I327" s="280"/>
      <c r="J327" s="1000"/>
      <c r="K327" s="1004" t="s">
        <v>3354</v>
      </c>
      <c r="L327" s="1005" t="s">
        <v>3355</v>
      </c>
      <c r="M327" s="1005" t="s">
        <v>3355</v>
      </c>
      <c r="N327" s="1005" t="s">
        <v>3356</v>
      </c>
      <c r="O327" s="528">
        <v>5</v>
      </c>
      <c r="P327" s="1006" t="s">
        <v>3354</v>
      </c>
      <c r="Q327" s="1007" t="s">
        <v>3355</v>
      </c>
      <c r="R327" s="1007" t="s">
        <v>3355</v>
      </c>
      <c r="S327" s="1007" t="s">
        <v>3356</v>
      </c>
      <c r="T327" s="523">
        <v>5</v>
      </c>
      <c r="U327" s="524"/>
    </row>
    <row r="328" spans="6:21" ht="28">
      <c r="K328" s="1004" t="s">
        <v>3357</v>
      </c>
      <c r="L328" s="1005" t="s">
        <v>3358</v>
      </c>
      <c r="M328" s="1005" t="s">
        <v>3358</v>
      </c>
      <c r="N328" s="1005" t="s">
        <v>3270</v>
      </c>
      <c r="O328" s="528">
        <v>1</v>
      </c>
      <c r="P328" s="1006" t="s">
        <v>3357</v>
      </c>
      <c r="Q328" s="1007" t="s">
        <v>3358</v>
      </c>
      <c r="R328" s="1007" t="s">
        <v>3358</v>
      </c>
      <c r="S328" s="1007" t="s">
        <v>3270</v>
      </c>
      <c r="T328" s="523">
        <v>1</v>
      </c>
      <c r="U328" s="524"/>
    </row>
    <row r="329" spans="6:21" ht="70">
      <c r="F329" s="999"/>
      <c r="G329" s="280"/>
      <c r="H329" s="280"/>
      <c r="I329" s="280"/>
      <c r="J329" s="1000"/>
      <c r="P329" s="1006" t="s">
        <v>3359</v>
      </c>
      <c r="Q329" s="1007" t="s">
        <v>3358</v>
      </c>
      <c r="R329" s="1007" t="s">
        <v>3360</v>
      </c>
      <c r="S329" s="1007" t="s">
        <v>3270</v>
      </c>
      <c r="T329" s="523">
        <v>1</v>
      </c>
      <c r="U329" s="524"/>
    </row>
    <row r="330" spans="6:21" ht="28">
      <c r="F330" s="999"/>
      <c r="G330" s="280"/>
      <c r="H330" s="280"/>
      <c r="I330" s="280"/>
      <c r="J330" s="1000"/>
      <c r="K330" s="1004" t="s">
        <v>3361</v>
      </c>
      <c r="L330" s="1005" t="s">
        <v>2615</v>
      </c>
      <c r="M330" s="1005" t="s">
        <v>2615</v>
      </c>
      <c r="N330" s="1005" t="s">
        <v>3362</v>
      </c>
      <c r="O330" s="528">
        <v>1</v>
      </c>
      <c r="P330" s="1006" t="s">
        <v>3361</v>
      </c>
      <c r="Q330" s="1007" t="s">
        <v>2615</v>
      </c>
      <c r="R330" s="1007" t="s">
        <v>2615</v>
      </c>
      <c r="S330" s="1007" t="s">
        <v>3362</v>
      </c>
      <c r="T330" s="523">
        <v>1</v>
      </c>
      <c r="U330" s="524"/>
    </row>
    <row r="331" spans="6:21" ht="42">
      <c r="F331" s="999"/>
      <c r="G331" s="280"/>
      <c r="H331" s="280"/>
      <c r="I331" s="280"/>
      <c r="J331" s="1000"/>
      <c r="K331" s="1004" t="s">
        <v>3363</v>
      </c>
      <c r="L331" s="1005" t="s">
        <v>3364</v>
      </c>
      <c r="M331" s="1005" t="s">
        <v>3364</v>
      </c>
      <c r="N331" s="1005" t="s">
        <v>3365</v>
      </c>
      <c r="O331" s="528">
        <v>9</v>
      </c>
      <c r="P331" s="1006" t="s">
        <v>3363</v>
      </c>
      <c r="Q331" s="1007" t="s">
        <v>3364</v>
      </c>
      <c r="R331" s="1007" t="s">
        <v>3364</v>
      </c>
      <c r="S331" s="1007" t="s">
        <v>3365</v>
      </c>
      <c r="T331" s="523">
        <v>9</v>
      </c>
      <c r="U331" s="524"/>
    </row>
    <row r="332" spans="6:21" ht="28">
      <c r="F332" s="999"/>
      <c r="G332" s="280"/>
      <c r="H332" s="280"/>
      <c r="I332" s="280"/>
      <c r="J332" s="1000"/>
      <c r="K332" s="1004" t="s">
        <v>3366</v>
      </c>
      <c r="L332" s="1005" t="s">
        <v>2665</v>
      </c>
      <c r="M332" s="1005" t="s">
        <v>2665</v>
      </c>
      <c r="N332" s="1005" t="s">
        <v>2995</v>
      </c>
      <c r="O332" s="528">
        <v>1</v>
      </c>
      <c r="P332" s="1006" t="s">
        <v>3366</v>
      </c>
      <c r="Q332" s="1007" t="s">
        <v>2665</v>
      </c>
      <c r="R332" s="1007" t="s">
        <v>2665</v>
      </c>
      <c r="S332" s="1007" t="s">
        <v>2995</v>
      </c>
      <c r="T332" s="523">
        <v>1</v>
      </c>
      <c r="U332" s="524"/>
    </row>
    <row r="333" spans="6:21">
      <c r="F333" s="999"/>
      <c r="G333" s="280"/>
      <c r="H333" s="280"/>
      <c r="I333" s="280"/>
      <c r="J333" s="1000"/>
      <c r="K333" s="1004" t="s">
        <v>3367</v>
      </c>
      <c r="L333" s="1005" t="s">
        <v>2714</v>
      </c>
      <c r="M333" s="1005" t="s">
        <v>2714</v>
      </c>
      <c r="N333" s="1005" t="s">
        <v>3368</v>
      </c>
      <c r="O333" s="528">
        <v>7</v>
      </c>
      <c r="P333" s="1006" t="s">
        <v>3367</v>
      </c>
      <c r="Q333" s="1007" t="s">
        <v>2714</v>
      </c>
      <c r="R333" s="1007" t="s">
        <v>2714</v>
      </c>
      <c r="S333" s="1007" t="s">
        <v>3368</v>
      </c>
      <c r="T333" s="523">
        <v>7</v>
      </c>
      <c r="U333" s="524"/>
    </row>
    <row r="334" spans="6:21" ht="28">
      <c r="F334" s="999"/>
      <c r="G334" s="280"/>
      <c r="H334" s="280"/>
      <c r="I334" s="280"/>
      <c r="J334" s="1000"/>
      <c r="K334" s="1004" t="s">
        <v>3369</v>
      </c>
      <c r="L334" s="1005" t="s">
        <v>3125</v>
      </c>
      <c r="M334" s="1005" t="s">
        <v>3125</v>
      </c>
      <c r="N334" s="1005" t="s">
        <v>3370</v>
      </c>
      <c r="O334" s="528">
        <v>9</v>
      </c>
      <c r="P334" s="1006" t="s">
        <v>3369</v>
      </c>
      <c r="Q334" s="1007" t="s">
        <v>3125</v>
      </c>
      <c r="R334" s="1007" t="s">
        <v>3125</v>
      </c>
      <c r="S334" s="1007" t="s">
        <v>3370</v>
      </c>
      <c r="T334" s="523">
        <v>9</v>
      </c>
      <c r="U334" s="524"/>
    </row>
    <row r="335" spans="6:21" ht="28">
      <c r="F335" s="999"/>
      <c r="G335" s="280"/>
      <c r="H335" s="280"/>
      <c r="I335" s="280"/>
      <c r="J335" s="1016"/>
      <c r="K335" s="1004" t="s">
        <v>3371</v>
      </c>
      <c r="L335" s="1005" t="s">
        <v>3372</v>
      </c>
      <c r="M335" s="1005" t="s">
        <v>3372</v>
      </c>
      <c r="N335" s="1005" t="s">
        <v>2605</v>
      </c>
      <c r="O335" s="528">
        <v>2</v>
      </c>
      <c r="P335" s="1006" t="s">
        <v>3371</v>
      </c>
      <c r="Q335" s="1007" t="s">
        <v>3372</v>
      </c>
      <c r="R335" s="1007" t="s">
        <v>3372</v>
      </c>
      <c r="S335" s="1007" t="s">
        <v>2605</v>
      </c>
      <c r="T335" s="523">
        <v>2</v>
      </c>
      <c r="U335" s="524"/>
    </row>
    <row r="336" spans="6:21" ht="28">
      <c r="F336" s="999"/>
      <c r="G336" s="280"/>
      <c r="H336" s="280"/>
      <c r="I336" s="280"/>
      <c r="J336" s="1000"/>
      <c r="K336" s="1004" t="s">
        <v>3373</v>
      </c>
      <c r="L336" s="1005" t="s">
        <v>2593</v>
      </c>
      <c r="M336" s="1005" t="s">
        <v>2593</v>
      </c>
      <c r="N336" s="1005" t="s">
        <v>2605</v>
      </c>
      <c r="O336" s="528">
        <v>1</v>
      </c>
      <c r="P336" s="1006" t="s">
        <v>3373</v>
      </c>
      <c r="Q336" s="1007" t="s">
        <v>2593</v>
      </c>
      <c r="R336" s="1007" t="s">
        <v>2593</v>
      </c>
      <c r="S336" s="1007" t="s">
        <v>2605</v>
      </c>
      <c r="T336" s="523">
        <v>1</v>
      </c>
      <c r="U336" s="524"/>
    </row>
    <row r="337" spans="6:21" ht="28">
      <c r="F337" s="999"/>
      <c r="G337" s="280"/>
      <c r="H337" s="280"/>
      <c r="I337" s="280"/>
      <c r="J337" s="1000"/>
      <c r="K337" s="1004" t="s">
        <v>3374</v>
      </c>
      <c r="L337" s="1005" t="s">
        <v>3375</v>
      </c>
      <c r="M337" s="1005" t="s">
        <v>3375</v>
      </c>
      <c r="N337" s="1005" t="s">
        <v>3376</v>
      </c>
      <c r="O337" s="528">
        <v>1</v>
      </c>
      <c r="P337" s="1006" t="s">
        <v>3374</v>
      </c>
      <c r="Q337" s="1007" t="s">
        <v>3375</v>
      </c>
      <c r="R337" s="1007" t="s">
        <v>3375</v>
      </c>
      <c r="S337" s="1007" t="s">
        <v>3376</v>
      </c>
      <c r="T337" s="523">
        <v>1</v>
      </c>
      <c r="U337" s="524"/>
    </row>
    <row r="338" spans="6:21" ht="28">
      <c r="F338" s="999"/>
      <c r="G338" s="280"/>
      <c r="H338" s="280"/>
      <c r="I338" s="280"/>
      <c r="J338" s="1000"/>
      <c r="K338" s="1004" t="s">
        <v>3377</v>
      </c>
      <c r="L338" s="1005" t="s">
        <v>3378</v>
      </c>
      <c r="M338" s="1005" t="s">
        <v>3378</v>
      </c>
      <c r="N338" s="1005" t="s">
        <v>3379</v>
      </c>
      <c r="O338" s="528">
        <v>9</v>
      </c>
      <c r="P338" s="1006" t="s">
        <v>3377</v>
      </c>
      <c r="Q338" s="1007" t="s">
        <v>3378</v>
      </c>
      <c r="R338" s="1007" t="s">
        <v>3378</v>
      </c>
      <c r="S338" s="1007" t="s">
        <v>3379</v>
      </c>
      <c r="T338" s="523">
        <v>9</v>
      </c>
      <c r="U338" s="524"/>
    </row>
    <row r="339" spans="6:21" ht="28">
      <c r="F339" s="999"/>
      <c r="G339" s="280"/>
      <c r="H339" s="280"/>
      <c r="I339" s="280"/>
      <c r="J339" s="1000"/>
      <c r="K339" s="1004" t="s">
        <v>3380</v>
      </c>
      <c r="L339" s="1005" t="s">
        <v>3381</v>
      </c>
      <c r="M339" s="1005" t="s">
        <v>3382</v>
      </c>
      <c r="N339" s="1005" t="s">
        <v>2793</v>
      </c>
      <c r="O339" s="528">
        <v>1</v>
      </c>
      <c r="U339" s="524"/>
    </row>
    <row r="340" spans="6:21" ht="28">
      <c r="F340" s="999"/>
      <c r="G340" s="280"/>
      <c r="H340" s="280"/>
      <c r="I340" s="280"/>
      <c r="J340" s="1000"/>
      <c r="K340" s="1004" t="s">
        <v>3383</v>
      </c>
      <c r="L340" s="1005" t="s">
        <v>3384</v>
      </c>
      <c r="M340" s="1005" t="s">
        <v>3384</v>
      </c>
      <c r="N340" s="1005" t="s">
        <v>3385</v>
      </c>
      <c r="O340" s="528">
        <v>1</v>
      </c>
      <c r="U340" s="524"/>
    </row>
    <row r="341" spans="6:21" ht="42">
      <c r="F341" s="999"/>
      <c r="G341" s="280"/>
      <c r="H341" s="280"/>
      <c r="I341" s="280"/>
      <c r="J341" s="1000"/>
      <c r="K341" s="1004" t="s">
        <v>3386</v>
      </c>
      <c r="L341" s="1005" t="s">
        <v>3387</v>
      </c>
      <c r="M341" s="1005" t="s">
        <v>3387</v>
      </c>
      <c r="N341" s="1005" t="s">
        <v>3388</v>
      </c>
      <c r="O341" s="528">
        <v>2</v>
      </c>
      <c r="P341" s="1006" t="s">
        <v>3386</v>
      </c>
      <c r="Q341" s="1007" t="s">
        <v>3387</v>
      </c>
      <c r="R341" s="1007" t="s">
        <v>3387</v>
      </c>
      <c r="S341" s="1007" t="s">
        <v>3388</v>
      </c>
      <c r="T341" s="523">
        <v>2</v>
      </c>
      <c r="U341" s="524"/>
    </row>
    <row r="342" spans="6:21">
      <c r="F342" s="999"/>
      <c r="G342" s="280"/>
      <c r="H342" s="280"/>
      <c r="I342" s="280"/>
      <c r="J342" s="1000"/>
      <c r="K342" s="1004" t="s">
        <v>3389</v>
      </c>
      <c r="L342" s="1005" t="s">
        <v>3390</v>
      </c>
      <c r="M342" s="1005" t="s">
        <v>3390</v>
      </c>
      <c r="N342" s="1005" t="s">
        <v>2987</v>
      </c>
      <c r="O342" s="528">
        <v>8</v>
      </c>
      <c r="P342" s="1006" t="s">
        <v>3389</v>
      </c>
      <c r="Q342" s="1007" t="s">
        <v>3390</v>
      </c>
      <c r="R342" s="1007" t="s">
        <v>3390</v>
      </c>
      <c r="S342" s="1007" t="s">
        <v>2987</v>
      </c>
      <c r="T342" s="523">
        <v>8</v>
      </c>
      <c r="U342" s="524"/>
    </row>
    <row r="343" spans="6:21">
      <c r="F343" s="999"/>
      <c r="G343" s="280"/>
      <c r="H343" s="280"/>
      <c r="I343" s="280"/>
      <c r="J343" s="1000"/>
      <c r="K343" s="1004" t="s">
        <v>3391</v>
      </c>
      <c r="L343" s="1005" t="s">
        <v>3392</v>
      </c>
      <c r="M343" s="1005" t="s">
        <v>3392</v>
      </c>
      <c r="N343" s="1005" t="s">
        <v>3187</v>
      </c>
      <c r="O343" s="528">
        <v>1</v>
      </c>
      <c r="P343" s="1006" t="s">
        <v>3391</v>
      </c>
      <c r="Q343" s="1007" t="s">
        <v>3392</v>
      </c>
      <c r="R343" s="1007" t="s">
        <v>3392</v>
      </c>
      <c r="S343" s="1007" t="s">
        <v>3187</v>
      </c>
      <c r="T343" s="523">
        <v>1</v>
      </c>
      <c r="U343" s="524"/>
    </row>
    <row r="344" spans="6:21" ht="28">
      <c r="F344" s="999"/>
      <c r="G344" s="280"/>
      <c r="H344" s="280"/>
      <c r="I344" s="280"/>
      <c r="J344" s="1000"/>
      <c r="K344" s="1004" t="s">
        <v>3393</v>
      </c>
      <c r="L344" s="1005" t="s">
        <v>3394</v>
      </c>
      <c r="M344" s="1005" t="s">
        <v>3395</v>
      </c>
      <c r="N344" s="1005" t="s">
        <v>2992</v>
      </c>
      <c r="O344" s="528">
        <v>3</v>
      </c>
      <c r="P344" s="1006" t="s">
        <v>3393</v>
      </c>
      <c r="Q344" s="1007" t="s">
        <v>3394</v>
      </c>
      <c r="R344" s="1007" t="s">
        <v>3395</v>
      </c>
      <c r="S344" s="1007" t="s">
        <v>2992</v>
      </c>
      <c r="T344" s="523">
        <v>3</v>
      </c>
      <c r="U344" s="524"/>
    </row>
    <row r="345" spans="6:21" ht="28">
      <c r="F345" s="999"/>
      <c r="G345" s="280"/>
      <c r="H345" s="280"/>
      <c r="I345" s="280"/>
      <c r="J345" s="1000"/>
      <c r="K345" s="1004" t="s">
        <v>3396</v>
      </c>
      <c r="L345" s="1005" t="s">
        <v>3397</v>
      </c>
      <c r="M345" s="1005" t="s">
        <v>3398</v>
      </c>
      <c r="N345" s="1005" t="s">
        <v>2638</v>
      </c>
      <c r="O345" s="528">
        <v>1</v>
      </c>
      <c r="P345" s="1006" t="s">
        <v>3396</v>
      </c>
      <c r="Q345" s="1007" t="s">
        <v>3397</v>
      </c>
      <c r="R345" s="1007" t="s">
        <v>3398</v>
      </c>
      <c r="S345" s="1007" t="s">
        <v>2638</v>
      </c>
      <c r="T345" s="523">
        <v>1</v>
      </c>
      <c r="U345" s="524"/>
    </row>
    <row r="346" spans="6:21" ht="42">
      <c r="F346" s="999"/>
      <c r="G346" s="280"/>
      <c r="H346" s="280"/>
      <c r="I346" s="280"/>
      <c r="J346" s="1000"/>
      <c r="K346" s="1004" t="s">
        <v>3399</v>
      </c>
      <c r="L346" s="1005" t="s">
        <v>3400</v>
      </c>
      <c r="M346" s="1005" t="s">
        <v>3401</v>
      </c>
      <c r="N346" s="1005" t="s">
        <v>2522</v>
      </c>
      <c r="O346" s="528">
        <v>3</v>
      </c>
      <c r="P346" s="1006" t="s">
        <v>3399</v>
      </c>
      <c r="Q346" s="1007" t="s">
        <v>3400</v>
      </c>
      <c r="R346" s="1007" t="s">
        <v>3401</v>
      </c>
      <c r="S346" s="1007" t="s">
        <v>2522</v>
      </c>
      <c r="T346" s="523">
        <v>3</v>
      </c>
      <c r="U346" s="524"/>
    </row>
    <row r="347" spans="6:21" ht="28">
      <c r="F347" s="999"/>
      <c r="G347" s="280"/>
      <c r="H347" s="280"/>
      <c r="I347" s="280"/>
      <c r="J347" s="1000"/>
      <c r="K347" s="1004" t="s">
        <v>3402</v>
      </c>
      <c r="L347" s="1005" t="s">
        <v>2766</v>
      </c>
      <c r="M347" s="1005" t="s">
        <v>2766</v>
      </c>
      <c r="N347" s="1005" t="s">
        <v>2650</v>
      </c>
      <c r="O347" s="528">
        <v>17</v>
      </c>
      <c r="P347" s="1006" t="s">
        <v>3402</v>
      </c>
      <c r="Q347" s="1007" t="s">
        <v>2766</v>
      </c>
      <c r="R347" s="1007" t="s">
        <v>2766</v>
      </c>
      <c r="S347" s="1007" t="s">
        <v>2650</v>
      </c>
      <c r="T347" s="523">
        <v>17</v>
      </c>
      <c r="U347" s="524"/>
    </row>
    <row r="348" spans="6:21" ht="28">
      <c r="F348" s="999"/>
      <c r="G348" s="280"/>
      <c r="H348" s="280"/>
      <c r="I348" s="280"/>
      <c r="J348" s="1000"/>
      <c r="K348" s="1004" t="s">
        <v>3403</v>
      </c>
      <c r="L348" s="1005" t="s">
        <v>3404</v>
      </c>
      <c r="M348" s="1005" t="s">
        <v>3405</v>
      </c>
      <c r="N348" s="1005" t="s">
        <v>2953</v>
      </c>
      <c r="O348" s="528">
        <v>7</v>
      </c>
      <c r="P348" s="1006" t="s">
        <v>3403</v>
      </c>
      <c r="Q348" s="1007" t="s">
        <v>3404</v>
      </c>
      <c r="R348" s="1007" t="s">
        <v>3405</v>
      </c>
      <c r="S348" s="1007" t="s">
        <v>2953</v>
      </c>
      <c r="T348" s="523">
        <v>7</v>
      </c>
      <c r="U348" s="524"/>
    </row>
    <row r="349" spans="6:21">
      <c r="F349" s="999"/>
      <c r="G349" s="280"/>
      <c r="H349" s="280"/>
      <c r="I349" s="280"/>
      <c r="J349" s="1000"/>
      <c r="K349" s="1004" t="s">
        <v>3406</v>
      </c>
      <c r="L349" s="1005" t="s">
        <v>2766</v>
      </c>
      <c r="M349" s="1005" t="s">
        <v>2766</v>
      </c>
      <c r="N349" s="1005" t="s">
        <v>2663</v>
      </c>
      <c r="O349" s="528">
        <v>3</v>
      </c>
      <c r="P349" s="1006" t="s">
        <v>3406</v>
      </c>
      <c r="Q349" s="1007" t="s">
        <v>2766</v>
      </c>
      <c r="R349" s="1007" t="s">
        <v>2766</v>
      </c>
      <c r="S349" s="1007" t="s">
        <v>2663</v>
      </c>
      <c r="T349" s="523">
        <v>3</v>
      </c>
      <c r="U349" s="524"/>
    </row>
    <row r="350" spans="6:21" ht="28">
      <c r="F350" s="999"/>
      <c r="G350" s="280"/>
      <c r="H350" s="280"/>
      <c r="I350" s="280"/>
      <c r="J350" s="1000"/>
      <c r="K350" s="1004" t="s">
        <v>3407</v>
      </c>
      <c r="L350" s="1005" t="s">
        <v>3408</v>
      </c>
      <c r="M350" s="1005" t="s">
        <v>3408</v>
      </c>
      <c r="N350" s="1005" t="s">
        <v>3409</v>
      </c>
      <c r="O350" s="528">
        <v>1</v>
      </c>
      <c r="P350" s="1006" t="s">
        <v>3407</v>
      </c>
      <c r="Q350" s="1007" t="s">
        <v>3408</v>
      </c>
      <c r="R350" s="1007" t="s">
        <v>3408</v>
      </c>
      <c r="S350" s="1007" t="s">
        <v>3409</v>
      </c>
      <c r="T350" s="523">
        <v>1</v>
      </c>
      <c r="U350" s="524"/>
    </row>
    <row r="351" spans="6:21" ht="28">
      <c r="F351" s="999"/>
      <c r="G351" s="280"/>
      <c r="H351" s="280"/>
      <c r="I351" s="280"/>
      <c r="J351" s="1000"/>
      <c r="K351" s="1004" t="s">
        <v>3410</v>
      </c>
      <c r="L351" s="1005" t="s">
        <v>3411</v>
      </c>
      <c r="M351" s="1005" t="s">
        <v>3411</v>
      </c>
      <c r="N351" s="1005" t="s">
        <v>3412</v>
      </c>
      <c r="O351" s="528">
        <v>40</v>
      </c>
      <c r="P351" s="1006" t="s">
        <v>3410</v>
      </c>
      <c r="Q351" s="1007" t="s">
        <v>3411</v>
      </c>
      <c r="R351" s="1007" t="s">
        <v>3411</v>
      </c>
      <c r="S351" s="1007" t="s">
        <v>3412</v>
      </c>
      <c r="T351" s="523">
        <v>40</v>
      </c>
      <c r="U351" s="524"/>
    </row>
    <row r="352" spans="6:21" ht="42">
      <c r="F352" s="999"/>
      <c r="G352" s="280"/>
      <c r="H352" s="280"/>
      <c r="I352" s="280"/>
      <c r="J352" s="1000"/>
      <c r="K352" s="1004" t="s">
        <v>3413</v>
      </c>
      <c r="L352" s="1005" t="s">
        <v>3414</v>
      </c>
      <c r="M352" s="1005" t="s">
        <v>3415</v>
      </c>
      <c r="N352" s="1005" t="s">
        <v>3416</v>
      </c>
      <c r="O352" s="528">
        <v>1</v>
      </c>
      <c r="P352" s="1006" t="s">
        <v>3413</v>
      </c>
      <c r="Q352" s="1007" t="s">
        <v>3414</v>
      </c>
      <c r="R352" s="1007" t="s">
        <v>3415</v>
      </c>
      <c r="S352" s="1007" t="s">
        <v>3416</v>
      </c>
      <c r="T352" s="523">
        <v>1</v>
      </c>
      <c r="U352" s="524"/>
    </row>
    <row r="353" spans="6:21" ht="28">
      <c r="F353" s="999"/>
      <c r="G353" s="280"/>
      <c r="H353" s="280"/>
      <c r="I353" s="280"/>
      <c r="J353" s="1000"/>
      <c r="K353" s="1004">
        <v>20131650</v>
      </c>
      <c r="L353" s="1005" t="s">
        <v>3025</v>
      </c>
      <c r="M353" s="1005" t="s">
        <v>3025</v>
      </c>
      <c r="N353" s="1005" t="s">
        <v>2992</v>
      </c>
      <c r="O353" s="528">
        <v>4</v>
      </c>
      <c r="P353" s="1006">
        <v>20131650</v>
      </c>
      <c r="Q353" s="1007" t="s">
        <v>3025</v>
      </c>
      <c r="R353" s="1007" t="s">
        <v>3025</v>
      </c>
      <c r="S353" s="1007" t="s">
        <v>2992</v>
      </c>
      <c r="T353" s="523">
        <v>4</v>
      </c>
      <c r="U353" s="524"/>
    </row>
    <row r="354" spans="6:21">
      <c r="F354" s="999"/>
      <c r="G354" s="280"/>
      <c r="H354" s="280"/>
      <c r="I354" s="280"/>
      <c r="J354" s="1000"/>
      <c r="K354" s="1004" t="s">
        <v>3417</v>
      </c>
      <c r="L354" s="1005" t="s">
        <v>3418</v>
      </c>
      <c r="M354" s="1005" t="s">
        <v>3418</v>
      </c>
      <c r="N354" s="1005" t="s">
        <v>3419</v>
      </c>
      <c r="O354" s="528">
        <v>1</v>
      </c>
      <c r="P354" s="1006" t="s">
        <v>3417</v>
      </c>
      <c r="Q354" s="1007" t="s">
        <v>3418</v>
      </c>
      <c r="R354" s="1007" t="s">
        <v>3418</v>
      </c>
      <c r="S354" s="1007" t="s">
        <v>3419</v>
      </c>
      <c r="T354" s="523">
        <v>1</v>
      </c>
      <c r="U354" s="524"/>
    </row>
    <row r="355" spans="6:21" ht="28">
      <c r="F355" s="999"/>
      <c r="G355" s="280"/>
      <c r="H355" s="280"/>
      <c r="I355" s="280"/>
      <c r="J355" s="1000"/>
      <c r="K355" s="1004" t="s">
        <v>3420</v>
      </c>
      <c r="L355" s="1005" t="s">
        <v>2669</v>
      </c>
      <c r="M355" s="1005" t="s">
        <v>2669</v>
      </c>
      <c r="N355" s="1005" t="s">
        <v>3421</v>
      </c>
      <c r="O355" s="528">
        <v>1</v>
      </c>
      <c r="P355" s="1006" t="s">
        <v>3420</v>
      </c>
      <c r="Q355" s="1007" t="s">
        <v>2669</v>
      </c>
      <c r="R355" s="1007" t="s">
        <v>2669</v>
      </c>
      <c r="S355" s="1007" t="s">
        <v>3421</v>
      </c>
      <c r="T355" s="523">
        <v>1</v>
      </c>
      <c r="U355" s="524"/>
    </row>
    <row r="356" spans="6:21" ht="28">
      <c r="F356" s="999"/>
      <c r="G356" s="280"/>
      <c r="H356" s="280"/>
      <c r="I356" s="280"/>
      <c r="J356" s="1000"/>
      <c r="K356" s="1004" t="s">
        <v>3422</v>
      </c>
      <c r="L356" s="1005" t="s">
        <v>3423</v>
      </c>
      <c r="M356" s="1005" t="s">
        <v>3424</v>
      </c>
      <c r="N356" s="1005" t="s">
        <v>3168</v>
      </c>
      <c r="O356" s="528">
        <v>1</v>
      </c>
      <c r="U356" s="524"/>
    </row>
    <row r="357" spans="6:21" ht="28">
      <c r="F357" s="999"/>
      <c r="G357" s="280"/>
      <c r="H357" s="280"/>
      <c r="I357" s="280"/>
      <c r="J357" s="1000"/>
      <c r="K357" s="1004" t="s">
        <v>3425</v>
      </c>
      <c r="L357" s="1005" t="s">
        <v>3426</v>
      </c>
      <c r="M357" s="1005" t="s">
        <v>3427</v>
      </c>
      <c r="N357" s="1005" t="s">
        <v>2594</v>
      </c>
      <c r="O357" s="528">
        <v>1</v>
      </c>
      <c r="P357" s="1006" t="s">
        <v>3425</v>
      </c>
      <c r="Q357" s="1007" t="s">
        <v>3426</v>
      </c>
      <c r="R357" s="1007" t="s">
        <v>3427</v>
      </c>
      <c r="S357" s="1007" t="s">
        <v>2594</v>
      </c>
      <c r="T357" s="523">
        <v>1</v>
      </c>
      <c r="U357" s="524"/>
    </row>
    <row r="358" spans="6:21" ht="42">
      <c r="F358" s="999"/>
      <c r="G358" s="280"/>
      <c r="H358" s="280"/>
      <c r="I358" s="280"/>
      <c r="J358" s="1000"/>
      <c r="P358" s="1006" t="s">
        <v>3428</v>
      </c>
      <c r="Q358" s="1007" t="s">
        <v>3429</v>
      </c>
      <c r="R358" s="1007" t="s">
        <v>3429</v>
      </c>
      <c r="S358" s="1007" t="s">
        <v>3430</v>
      </c>
      <c r="T358" s="523">
        <v>53</v>
      </c>
      <c r="U358" s="524"/>
    </row>
    <row r="359" spans="6:21">
      <c r="F359" s="999"/>
      <c r="G359" s="280"/>
      <c r="H359" s="280"/>
      <c r="I359" s="280"/>
      <c r="J359" s="1000"/>
      <c r="P359" s="1006" t="s">
        <v>3431</v>
      </c>
      <c r="Q359" s="1007" t="s">
        <v>3432</v>
      </c>
      <c r="R359" s="1007" t="s">
        <v>3433</v>
      </c>
      <c r="S359" s="1007" t="s">
        <v>3434</v>
      </c>
      <c r="T359" s="523">
        <v>43</v>
      </c>
      <c r="U359" s="524"/>
    </row>
    <row r="360" spans="6:21" ht="28">
      <c r="F360" s="999"/>
      <c r="G360" s="280"/>
      <c r="H360" s="280"/>
      <c r="I360" s="280"/>
      <c r="J360" s="1000"/>
      <c r="P360" s="1006" t="s">
        <v>3435</v>
      </c>
      <c r="Q360" s="1007" t="s">
        <v>2766</v>
      </c>
      <c r="R360" s="1007" t="s">
        <v>3436</v>
      </c>
      <c r="S360" s="1007" t="s">
        <v>2932</v>
      </c>
      <c r="T360" s="523">
        <v>9</v>
      </c>
      <c r="U360" s="524"/>
    </row>
    <row r="361" spans="6:21" ht="28">
      <c r="F361" s="999"/>
      <c r="G361" s="280"/>
      <c r="H361" s="280"/>
      <c r="I361" s="280"/>
      <c r="J361" s="1000"/>
      <c r="P361" s="1006" t="s">
        <v>3437</v>
      </c>
      <c r="Q361" s="1007" t="s">
        <v>3438</v>
      </c>
      <c r="R361" s="1007" t="s">
        <v>3439</v>
      </c>
      <c r="S361" s="1007" t="s">
        <v>2793</v>
      </c>
      <c r="T361" s="523">
        <v>41</v>
      </c>
      <c r="U361" s="524"/>
    </row>
    <row r="362" spans="6:21" ht="28">
      <c r="F362" s="999"/>
      <c r="G362" s="280"/>
      <c r="H362" s="280"/>
      <c r="I362" s="280"/>
      <c r="J362" s="1000"/>
      <c r="P362" s="1006" t="s">
        <v>3440</v>
      </c>
      <c r="Q362" s="1007" t="s">
        <v>3441</v>
      </c>
      <c r="R362" s="1007" t="s">
        <v>3442</v>
      </c>
      <c r="S362" s="1007" t="s">
        <v>3443</v>
      </c>
      <c r="T362" s="523">
        <v>1</v>
      </c>
      <c r="U362" s="524"/>
    </row>
    <row r="363" spans="6:21" ht="42">
      <c r="F363" s="999"/>
      <c r="G363" s="280"/>
      <c r="H363" s="280"/>
      <c r="I363" s="280"/>
      <c r="J363" s="1000"/>
      <c r="P363" s="1006" t="s">
        <v>3444</v>
      </c>
      <c r="Q363" s="1007" t="s">
        <v>3445</v>
      </c>
      <c r="R363" s="1007" t="s">
        <v>3446</v>
      </c>
      <c r="S363" s="1007" t="s">
        <v>3447</v>
      </c>
      <c r="T363" s="523">
        <v>1</v>
      </c>
      <c r="U363" s="524"/>
    </row>
    <row r="364" spans="6:21" ht="42">
      <c r="F364" s="999"/>
      <c r="G364" s="280"/>
      <c r="H364" s="280"/>
      <c r="I364" s="280"/>
      <c r="J364" s="1000"/>
      <c r="P364" s="1006" t="s">
        <v>3448</v>
      </c>
      <c r="Q364" s="1007" t="s">
        <v>2808</v>
      </c>
      <c r="R364" s="1007" t="s">
        <v>3449</v>
      </c>
      <c r="S364" s="1007" t="s">
        <v>3450</v>
      </c>
      <c r="T364" s="523">
        <v>2</v>
      </c>
      <c r="U364" s="524"/>
    </row>
    <row r="365" spans="6:21" ht="56">
      <c r="F365" s="999"/>
      <c r="G365" s="280"/>
      <c r="H365" s="280"/>
      <c r="I365" s="280"/>
      <c r="J365" s="1000"/>
      <c r="P365" s="1006" t="s">
        <v>3451</v>
      </c>
      <c r="Q365" s="1007" t="s">
        <v>2766</v>
      </c>
      <c r="R365" s="1007" t="s">
        <v>3452</v>
      </c>
      <c r="S365" s="1007" t="s">
        <v>3382</v>
      </c>
      <c r="T365" s="523">
        <v>8</v>
      </c>
      <c r="U365" s="524"/>
    </row>
    <row r="366" spans="6:21" ht="56">
      <c r="F366" s="999"/>
      <c r="G366" s="280"/>
      <c r="H366" s="280"/>
      <c r="I366" s="280"/>
      <c r="J366" s="1000"/>
      <c r="P366" s="1006" t="s">
        <v>3453</v>
      </c>
      <c r="Q366" s="1007" t="s">
        <v>3123</v>
      </c>
      <c r="R366" s="1007" t="s">
        <v>3454</v>
      </c>
      <c r="S366" s="1007" t="s">
        <v>2650</v>
      </c>
      <c r="T366" s="523">
        <v>1</v>
      </c>
      <c r="U366" s="524"/>
    </row>
    <row r="367" spans="6:21" ht="70">
      <c r="F367" s="999"/>
      <c r="G367" s="280"/>
      <c r="H367" s="280"/>
      <c r="I367" s="280"/>
      <c r="J367" s="1000"/>
      <c r="P367" s="1006" t="s">
        <v>3455</v>
      </c>
      <c r="Q367" s="1007" t="s">
        <v>3456</v>
      </c>
      <c r="R367" s="1007" t="s">
        <v>3457</v>
      </c>
      <c r="S367" s="1007" t="s">
        <v>2650</v>
      </c>
      <c r="T367" s="523">
        <v>5</v>
      </c>
      <c r="U367" s="524"/>
    </row>
    <row r="368" spans="6:21" ht="56">
      <c r="F368" s="999"/>
      <c r="G368" s="280"/>
      <c r="H368" s="280"/>
      <c r="I368" s="280"/>
      <c r="J368" s="1000"/>
      <c r="P368" s="1006" t="s">
        <v>3458</v>
      </c>
      <c r="Q368" s="1007" t="s">
        <v>2618</v>
      </c>
      <c r="R368" s="1007" t="s">
        <v>3459</v>
      </c>
      <c r="S368" s="1007" t="s">
        <v>2650</v>
      </c>
      <c r="T368" s="523">
        <v>3</v>
      </c>
      <c r="U368" s="524"/>
    </row>
    <row r="369" spans="6:21" ht="70">
      <c r="F369" s="999"/>
      <c r="G369" s="280"/>
      <c r="H369" s="280"/>
      <c r="I369" s="280"/>
      <c r="J369" s="1000"/>
      <c r="P369" s="1006" t="s">
        <v>3460</v>
      </c>
      <c r="Q369" s="1007" t="s">
        <v>3461</v>
      </c>
      <c r="R369" s="1007" t="s">
        <v>3462</v>
      </c>
      <c r="S369" s="1007" t="s">
        <v>2650</v>
      </c>
      <c r="T369" s="523">
        <v>6</v>
      </c>
      <c r="U369" s="524"/>
    </row>
    <row r="370" spans="6:21" ht="70">
      <c r="F370" s="999"/>
      <c r="G370" s="280"/>
      <c r="H370" s="280"/>
      <c r="I370" s="280"/>
      <c r="J370" s="1000"/>
      <c r="P370" s="1006" t="s">
        <v>3463</v>
      </c>
      <c r="Q370" s="1007" t="s">
        <v>3326</v>
      </c>
      <c r="R370" s="1007" t="s">
        <v>3464</v>
      </c>
      <c r="S370" s="1007" t="s">
        <v>3465</v>
      </c>
      <c r="T370" s="523">
        <v>81</v>
      </c>
      <c r="U370" s="524"/>
    </row>
    <row r="371" spans="6:21" ht="56">
      <c r="F371" s="999"/>
      <c r="G371" s="280"/>
      <c r="H371" s="280"/>
      <c r="I371" s="280"/>
      <c r="J371" s="1000"/>
      <c r="P371" s="1006" t="s">
        <v>3466</v>
      </c>
      <c r="Q371" s="1007" t="s">
        <v>3467</v>
      </c>
      <c r="R371" s="1007" t="s">
        <v>3468</v>
      </c>
      <c r="S371" s="1007" t="s">
        <v>2663</v>
      </c>
      <c r="T371" s="523">
        <v>2</v>
      </c>
      <c r="U371" s="524"/>
    </row>
    <row r="372" spans="6:21" ht="56">
      <c r="F372" s="999"/>
      <c r="G372" s="280"/>
      <c r="H372" s="280"/>
      <c r="I372" s="280"/>
      <c r="J372" s="1000"/>
      <c r="P372" s="1006" t="s">
        <v>3469</v>
      </c>
      <c r="Q372" s="1007" t="s">
        <v>2766</v>
      </c>
      <c r="R372" s="1007" t="s">
        <v>3470</v>
      </c>
      <c r="S372" s="1007" t="s">
        <v>3471</v>
      </c>
      <c r="T372" s="523">
        <v>9</v>
      </c>
      <c r="U372" s="524"/>
    </row>
    <row r="373" spans="6:21" ht="70">
      <c r="F373" s="999"/>
      <c r="G373" s="280"/>
      <c r="H373" s="280"/>
      <c r="I373" s="280"/>
      <c r="J373" s="1000"/>
      <c r="P373" s="1006" t="s">
        <v>3472</v>
      </c>
      <c r="Q373" s="1007" t="s">
        <v>3473</v>
      </c>
      <c r="R373" s="1007" t="s">
        <v>3474</v>
      </c>
      <c r="S373" s="1007" t="s">
        <v>3475</v>
      </c>
      <c r="T373" s="523">
        <v>1</v>
      </c>
      <c r="U373" s="524"/>
    </row>
    <row r="374" spans="6:21" ht="56">
      <c r="F374" s="999"/>
      <c r="G374" s="280"/>
      <c r="H374" s="280"/>
      <c r="I374" s="280"/>
      <c r="J374" s="1000"/>
      <c r="O374" s="998" t="s">
        <v>3476</v>
      </c>
      <c r="P374" s="1006" t="s">
        <v>3477</v>
      </c>
      <c r="Q374" s="1007" t="s">
        <v>3156</v>
      </c>
      <c r="R374" s="1007" t="s">
        <v>3478</v>
      </c>
      <c r="S374" s="1007" t="s">
        <v>2740</v>
      </c>
      <c r="T374" s="523">
        <v>1</v>
      </c>
      <c r="U374" s="524"/>
    </row>
    <row r="375" spans="6:21" ht="70">
      <c r="P375" s="1006">
        <v>20131552</v>
      </c>
      <c r="Q375" s="1007" t="s">
        <v>3479</v>
      </c>
      <c r="R375" s="1007" t="s">
        <v>3480</v>
      </c>
      <c r="S375" s="1007" t="s">
        <v>2657</v>
      </c>
      <c r="T375" s="523">
        <v>18</v>
      </c>
      <c r="U375" s="524"/>
    </row>
    <row r="376" spans="6:21" ht="70">
      <c r="P376" s="1006" t="s">
        <v>3481</v>
      </c>
      <c r="Q376" s="1007" t="s">
        <v>3482</v>
      </c>
      <c r="R376" s="1007" t="s">
        <v>3483</v>
      </c>
      <c r="S376" s="1007" t="s">
        <v>3484</v>
      </c>
      <c r="T376" s="523">
        <v>8</v>
      </c>
      <c r="U376" s="524"/>
    </row>
    <row r="377" spans="6:21" ht="28">
      <c r="P377" s="1006" t="s">
        <v>3485</v>
      </c>
      <c r="Q377" s="1007" t="s">
        <v>2811</v>
      </c>
      <c r="R377" s="1007" t="s">
        <v>3486</v>
      </c>
      <c r="S377" s="1007" t="s">
        <v>3308</v>
      </c>
      <c r="T377" s="523">
        <v>4</v>
      </c>
      <c r="U377" s="524"/>
    </row>
    <row r="378" spans="6:21" ht="56">
      <c r="P378" s="1006" t="s">
        <v>3487</v>
      </c>
      <c r="Q378" s="1007" t="s">
        <v>2766</v>
      </c>
      <c r="R378" s="1007" t="s">
        <v>3488</v>
      </c>
      <c r="S378" s="1007" t="s">
        <v>3489</v>
      </c>
      <c r="T378" s="523">
        <v>2</v>
      </c>
      <c r="U378" s="524"/>
    </row>
    <row r="379" spans="6:21" ht="84">
      <c r="P379" s="1006" t="s">
        <v>3490</v>
      </c>
      <c r="Q379" s="1007" t="s">
        <v>3491</v>
      </c>
      <c r="R379" s="1007" t="s">
        <v>3492</v>
      </c>
      <c r="S379" s="1007" t="s">
        <v>3115</v>
      </c>
      <c r="T379" s="523">
        <v>200</v>
      </c>
      <c r="U379" s="524"/>
    </row>
    <row r="380" spans="6:21" ht="56">
      <c r="P380" s="1006" t="s">
        <v>3493</v>
      </c>
      <c r="Q380" s="1007" t="s">
        <v>2991</v>
      </c>
      <c r="R380" s="1007" t="s">
        <v>3494</v>
      </c>
      <c r="S380" s="1007" t="s">
        <v>3495</v>
      </c>
      <c r="T380" s="523">
        <v>13</v>
      </c>
      <c r="U380" s="524"/>
    </row>
    <row r="381" spans="6:21" ht="70">
      <c r="P381" s="1006" t="s">
        <v>3496</v>
      </c>
      <c r="Q381" s="1007" t="s">
        <v>3497</v>
      </c>
      <c r="R381" s="1007" t="s">
        <v>3498</v>
      </c>
      <c r="S381" s="1007" t="s">
        <v>3106</v>
      </c>
      <c r="T381" s="523">
        <v>5</v>
      </c>
      <c r="U381" s="524"/>
    </row>
    <row r="382" spans="6:21" ht="28">
      <c r="P382" s="1006">
        <v>20140286</v>
      </c>
      <c r="Q382" s="1007" t="s">
        <v>3014</v>
      </c>
      <c r="R382" s="1007" t="s">
        <v>3499</v>
      </c>
      <c r="S382" s="1007" t="s">
        <v>2650</v>
      </c>
      <c r="T382" s="523">
        <v>2</v>
      </c>
      <c r="U382" s="524"/>
    </row>
    <row r="383" spans="6:21" ht="84">
      <c r="P383" s="1006" t="s">
        <v>3500</v>
      </c>
      <c r="Q383" s="1007" t="s">
        <v>3501</v>
      </c>
      <c r="R383" s="1007" t="s">
        <v>3502</v>
      </c>
      <c r="S383" s="1007" t="s">
        <v>3503</v>
      </c>
      <c r="T383" s="523">
        <v>60</v>
      </c>
      <c r="U383" s="524"/>
    </row>
    <row r="384" spans="6:21" ht="56">
      <c r="P384" s="1006" t="s">
        <v>3504</v>
      </c>
      <c r="Q384" s="1007" t="s">
        <v>2941</v>
      </c>
      <c r="R384" s="1007" t="s">
        <v>3505</v>
      </c>
      <c r="S384" s="1007" t="s">
        <v>3506</v>
      </c>
      <c r="T384" s="523">
        <v>2</v>
      </c>
      <c r="U384" s="524"/>
    </row>
    <row r="385" spans="16:21" ht="70">
      <c r="P385" s="1006" t="s">
        <v>3507</v>
      </c>
      <c r="Q385" s="1007" t="s">
        <v>2669</v>
      </c>
      <c r="R385" s="1007" t="s">
        <v>3508</v>
      </c>
      <c r="S385" s="1007" t="s">
        <v>3509</v>
      </c>
      <c r="T385" s="523">
        <v>2</v>
      </c>
      <c r="U385" s="524"/>
    </row>
    <row r="386" spans="16:21" ht="56">
      <c r="P386" s="1006" t="s">
        <v>3510</v>
      </c>
      <c r="Q386" s="1007" t="s">
        <v>3511</v>
      </c>
      <c r="R386" s="1007" t="s">
        <v>3512</v>
      </c>
      <c r="S386" s="1007" t="s">
        <v>2653</v>
      </c>
      <c r="T386" s="523">
        <v>9</v>
      </c>
      <c r="U386" s="524"/>
    </row>
    <row r="387" spans="16:21" ht="70">
      <c r="P387" s="1006" t="s">
        <v>3513</v>
      </c>
      <c r="Q387" s="1007" t="s">
        <v>2615</v>
      </c>
      <c r="R387" s="1007" t="s">
        <v>3514</v>
      </c>
      <c r="S387" s="1007" t="s">
        <v>3515</v>
      </c>
      <c r="T387" s="523">
        <v>2</v>
      </c>
      <c r="U387" s="524"/>
    </row>
    <row r="388" spans="16:21" ht="84">
      <c r="P388" s="1006" t="s">
        <v>3516</v>
      </c>
      <c r="Q388" s="1007" t="s">
        <v>2974</v>
      </c>
      <c r="R388" s="1007" t="s">
        <v>3517</v>
      </c>
      <c r="S388" s="1007" t="s">
        <v>2975</v>
      </c>
      <c r="T388" s="523">
        <v>7</v>
      </c>
      <c r="U388" s="524"/>
    </row>
    <row r="389" spans="16:21" ht="28">
      <c r="P389" s="1006" t="s">
        <v>3518</v>
      </c>
      <c r="Q389" s="1007" t="s">
        <v>3326</v>
      </c>
      <c r="R389" s="1007" t="s">
        <v>3519</v>
      </c>
      <c r="S389" s="1007" t="s">
        <v>3520</v>
      </c>
      <c r="T389" s="523">
        <v>65</v>
      </c>
      <c r="U389" s="524"/>
    </row>
    <row r="390" spans="16:21" ht="42">
      <c r="P390" s="1006" t="s">
        <v>3521</v>
      </c>
      <c r="Q390" s="1007" t="s">
        <v>3522</v>
      </c>
      <c r="R390" s="1007" t="s">
        <v>3523</v>
      </c>
      <c r="S390" s="1007" t="s">
        <v>2526</v>
      </c>
      <c r="T390" s="523">
        <v>30</v>
      </c>
      <c r="U390" s="524"/>
    </row>
    <row r="391" spans="16:21" ht="42">
      <c r="P391" s="1006" t="s">
        <v>3524</v>
      </c>
      <c r="Q391" s="1007" t="s">
        <v>3525</v>
      </c>
      <c r="R391" s="1007" t="s">
        <v>3526</v>
      </c>
      <c r="S391" s="1007" t="s">
        <v>2793</v>
      </c>
      <c r="T391" s="523">
        <v>2</v>
      </c>
      <c r="U391" s="524"/>
    </row>
    <row r="392" spans="16:21" ht="84">
      <c r="P392" s="1006" t="s">
        <v>3527</v>
      </c>
      <c r="Q392" s="1007" t="s">
        <v>3528</v>
      </c>
      <c r="R392" s="1007" t="s">
        <v>3529</v>
      </c>
      <c r="S392" s="1007" t="s">
        <v>2543</v>
      </c>
      <c r="T392" s="523">
        <v>1</v>
      </c>
      <c r="U392" s="524"/>
    </row>
    <row r="393" spans="16:21" ht="70">
      <c r="P393" s="1006" t="s">
        <v>3530</v>
      </c>
      <c r="Q393" s="1007" t="s">
        <v>2703</v>
      </c>
      <c r="R393" s="1007" t="s">
        <v>3531</v>
      </c>
      <c r="S393" s="1007" t="s">
        <v>3294</v>
      </c>
      <c r="T393" s="523">
        <v>6</v>
      </c>
      <c r="U393" s="524"/>
    </row>
    <row r="394" spans="16:21" ht="84">
      <c r="P394" s="1006" t="s">
        <v>3532</v>
      </c>
      <c r="Q394" s="1007" t="s">
        <v>3533</v>
      </c>
      <c r="R394" s="1007" t="s">
        <v>3534</v>
      </c>
      <c r="S394" s="1007" t="s">
        <v>3535</v>
      </c>
      <c r="T394" s="523">
        <v>1</v>
      </c>
      <c r="U394" s="524"/>
    </row>
    <row r="395" spans="16:21" ht="56">
      <c r="P395" s="1006" t="s">
        <v>3536</v>
      </c>
      <c r="Q395" s="1007" t="s">
        <v>3138</v>
      </c>
      <c r="R395" s="1007" t="s">
        <v>3537</v>
      </c>
      <c r="S395" s="1007" t="s">
        <v>2590</v>
      </c>
      <c r="T395" s="523">
        <v>1</v>
      </c>
      <c r="U395" s="524"/>
    </row>
    <row r="396" spans="16:21" ht="84">
      <c r="P396" s="1006" t="s">
        <v>3538</v>
      </c>
      <c r="Q396" s="1007" t="s">
        <v>3539</v>
      </c>
      <c r="R396" s="1007" t="s">
        <v>3540</v>
      </c>
      <c r="S396" s="1007" t="s">
        <v>3115</v>
      </c>
      <c r="T396" s="523">
        <v>785</v>
      </c>
      <c r="U396" s="524"/>
    </row>
    <row r="397" spans="16:21" ht="70">
      <c r="P397" s="1006" t="s">
        <v>3541</v>
      </c>
      <c r="Q397" s="1007" t="s">
        <v>3542</v>
      </c>
      <c r="R397" s="1007" t="s">
        <v>3543</v>
      </c>
      <c r="S397" s="1007" t="s">
        <v>3544</v>
      </c>
      <c r="T397" s="523">
        <v>1</v>
      </c>
      <c r="U397" s="524"/>
    </row>
    <row r="398" spans="16:21" ht="70">
      <c r="P398" s="1006" t="s">
        <v>3545</v>
      </c>
      <c r="Q398" s="1007" t="s">
        <v>3546</v>
      </c>
      <c r="R398" s="1007" t="s">
        <v>3547</v>
      </c>
      <c r="S398" s="1007" t="s">
        <v>3548</v>
      </c>
      <c r="T398" s="523">
        <v>150</v>
      </c>
      <c r="U398" s="524"/>
    </row>
    <row r="399" spans="16:21" ht="70">
      <c r="P399" s="1006" t="s">
        <v>3549</v>
      </c>
      <c r="Q399" s="1007" t="s">
        <v>3550</v>
      </c>
      <c r="R399" s="1007" t="s">
        <v>3551</v>
      </c>
      <c r="S399" s="1007" t="s">
        <v>3552</v>
      </c>
      <c r="T399" s="523">
        <v>24</v>
      </c>
      <c r="U399" s="524"/>
    </row>
    <row r="400" spans="16:21" ht="70">
      <c r="P400" s="1006" t="s">
        <v>3549</v>
      </c>
      <c r="Q400" s="1007" t="s">
        <v>3550</v>
      </c>
      <c r="R400" s="1007" t="s">
        <v>3551</v>
      </c>
      <c r="S400" s="1007" t="s">
        <v>3552</v>
      </c>
      <c r="T400" s="523">
        <v>36</v>
      </c>
      <c r="U400" s="524"/>
    </row>
    <row r="401" spans="16:21" ht="84">
      <c r="P401" s="1006" t="s">
        <v>3553</v>
      </c>
      <c r="Q401" s="1007" t="s">
        <v>3554</v>
      </c>
      <c r="R401" s="1007" t="s">
        <v>3555</v>
      </c>
      <c r="S401" s="1007" t="s">
        <v>2743</v>
      </c>
      <c r="T401" s="523">
        <v>1</v>
      </c>
      <c r="U401" s="524"/>
    </row>
    <row r="402" spans="16:21" ht="70">
      <c r="P402" s="1006" t="s">
        <v>3556</v>
      </c>
      <c r="Q402" s="1007" t="s">
        <v>3557</v>
      </c>
      <c r="R402" s="1007" t="s">
        <v>3558</v>
      </c>
      <c r="S402" s="1007" t="s">
        <v>2588</v>
      </c>
      <c r="T402" s="523">
        <v>1</v>
      </c>
      <c r="U402" s="524"/>
    </row>
    <row r="403" spans="16:21" ht="56">
      <c r="P403" s="1006" t="s">
        <v>3559</v>
      </c>
      <c r="Q403" s="1007" t="s">
        <v>2766</v>
      </c>
      <c r="R403" s="1007" t="s">
        <v>3488</v>
      </c>
      <c r="S403" s="1007" t="s">
        <v>3489</v>
      </c>
      <c r="T403" s="523">
        <v>1</v>
      </c>
      <c r="U403" s="524"/>
    </row>
    <row r="404" spans="16:21" ht="42">
      <c r="P404" s="1006" t="s">
        <v>3560</v>
      </c>
      <c r="Q404" s="1007" t="s">
        <v>2968</v>
      </c>
      <c r="R404" s="1007" t="s">
        <v>3561</v>
      </c>
      <c r="S404" s="1007" t="s">
        <v>3562</v>
      </c>
      <c r="T404" s="523">
        <v>5</v>
      </c>
      <c r="U404" s="524"/>
    </row>
    <row r="405" spans="16:21" ht="70">
      <c r="P405" s="1006" t="s">
        <v>3563</v>
      </c>
      <c r="Q405" s="1007" t="s">
        <v>3564</v>
      </c>
      <c r="R405" s="1007" t="s">
        <v>3565</v>
      </c>
      <c r="S405" s="1007" t="s">
        <v>2642</v>
      </c>
      <c r="T405" s="523">
        <v>37</v>
      </c>
      <c r="U405" s="524"/>
    </row>
    <row r="406" spans="16:21" ht="56">
      <c r="P406" s="1006" t="s">
        <v>3566</v>
      </c>
      <c r="Q406" s="1007" t="s">
        <v>2582</v>
      </c>
      <c r="R406" s="1007" t="s">
        <v>3567</v>
      </c>
      <c r="S406" s="1007" t="s">
        <v>2680</v>
      </c>
      <c r="T406" s="523">
        <v>1</v>
      </c>
      <c r="U406" s="524"/>
    </row>
    <row r="407" spans="16:21" ht="70">
      <c r="P407" s="1006" t="s">
        <v>3568</v>
      </c>
      <c r="Q407" s="1007" t="s">
        <v>3569</v>
      </c>
      <c r="R407" s="1007" t="s">
        <v>3570</v>
      </c>
      <c r="S407" s="1007" t="s">
        <v>3571</v>
      </c>
      <c r="T407" s="523">
        <v>1</v>
      </c>
      <c r="U407" s="524"/>
    </row>
    <row r="408" spans="16:21" ht="84">
      <c r="P408" s="1006" t="s">
        <v>3572</v>
      </c>
      <c r="Q408" s="1007" t="s">
        <v>3573</v>
      </c>
      <c r="R408" s="1007" t="s">
        <v>3574</v>
      </c>
      <c r="S408" s="1007" t="s">
        <v>2829</v>
      </c>
      <c r="T408" s="523">
        <v>1</v>
      </c>
      <c r="U408" s="524"/>
    </row>
    <row r="409" spans="16:21" ht="70">
      <c r="P409" s="1006" t="s">
        <v>3575</v>
      </c>
      <c r="Q409" s="1007" t="s">
        <v>3576</v>
      </c>
      <c r="R409" s="1007" t="s">
        <v>3577</v>
      </c>
      <c r="S409" s="1007" t="s">
        <v>3018</v>
      </c>
      <c r="T409" s="523">
        <v>57</v>
      </c>
      <c r="U409" s="524"/>
    </row>
    <row r="410" spans="16:21" ht="42">
      <c r="P410" s="1006" t="s">
        <v>3578</v>
      </c>
      <c r="Q410" s="1007" t="s">
        <v>3579</v>
      </c>
      <c r="R410" s="1007" t="s">
        <v>3580</v>
      </c>
      <c r="S410" s="1007" t="s">
        <v>2981</v>
      </c>
      <c r="T410" s="523">
        <v>1</v>
      </c>
      <c r="U410" s="524"/>
    </row>
    <row r="411" spans="16:21" ht="42">
      <c r="P411" s="1006" t="s">
        <v>3581</v>
      </c>
      <c r="Q411" s="1007" t="s">
        <v>3326</v>
      </c>
      <c r="R411" s="1007" t="s">
        <v>3582</v>
      </c>
      <c r="S411" s="1007" t="s">
        <v>3144</v>
      </c>
      <c r="T411" s="523">
        <v>2</v>
      </c>
      <c r="U411" s="524"/>
    </row>
    <row r="412" spans="16:21" ht="56">
      <c r="P412" s="1006" t="s">
        <v>3583</v>
      </c>
      <c r="Q412" s="1007" t="s">
        <v>3584</v>
      </c>
      <c r="R412" s="1007" t="s">
        <v>3585</v>
      </c>
      <c r="S412" s="1007" t="s">
        <v>3586</v>
      </c>
      <c r="T412" s="523">
        <v>1</v>
      </c>
      <c r="U412" s="524"/>
    </row>
    <row r="413" spans="16:21" ht="42">
      <c r="P413" s="1006" t="s">
        <v>3587</v>
      </c>
      <c r="Q413" s="1007" t="s">
        <v>3588</v>
      </c>
      <c r="R413" s="1007" t="s">
        <v>3589</v>
      </c>
      <c r="S413" s="1007" t="s">
        <v>2653</v>
      </c>
      <c r="T413" s="523">
        <v>2</v>
      </c>
      <c r="U413" s="524"/>
    </row>
    <row r="414" spans="16:21" ht="70">
      <c r="P414" s="1006" t="s">
        <v>3590</v>
      </c>
      <c r="Q414" s="1007" t="s">
        <v>3591</v>
      </c>
      <c r="R414" s="1007" t="s">
        <v>3592</v>
      </c>
      <c r="S414" s="1007" t="s">
        <v>3593</v>
      </c>
      <c r="T414" s="523">
        <v>9</v>
      </c>
      <c r="U414" s="524"/>
    </row>
    <row r="415" spans="16:21" ht="28">
      <c r="P415" s="1006" t="s">
        <v>3594</v>
      </c>
      <c r="Q415" s="1007" t="s">
        <v>3595</v>
      </c>
      <c r="R415" s="1007" t="s">
        <v>3596</v>
      </c>
      <c r="S415" s="1007" t="s">
        <v>3597</v>
      </c>
      <c r="T415" s="523">
        <v>425</v>
      </c>
      <c r="U415" s="524"/>
    </row>
    <row r="416" spans="16:21" ht="70">
      <c r="P416" s="1006" t="s">
        <v>3598</v>
      </c>
      <c r="Q416" s="1007" t="s">
        <v>2703</v>
      </c>
      <c r="R416" s="1007" t="s">
        <v>3599</v>
      </c>
      <c r="S416" s="1007" t="s">
        <v>3600</v>
      </c>
      <c r="T416" s="523">
        <v>1</v>
      </c>
      <c r="U416" s="524"/>
    </row>
    <row r="417" spans="15:21" ht="70">
      <c r="P417" s="1006" t="s">
        <v>3601</v>
      </c>
      <c r="Q417" s="1007" t="s">
        <v>3602</v>
      </c>
      <c r="R417" s="1007" t="s">
        <v>3603</v>
      </c>
      <c r="S417" s="1007" t="s">
        <v>2657</v>
      </c>
      <c r="T417" s="523">
        <v>1</v>
      </c>
      <c r="U417" s="524"/>
    </row>
    <row r="418" spans="15:21" ht="84">
      <c r="P418" s="1006" t="s">
        <v>3604</v>
      </c>
      <c r="Q418" s="1007" t="s">
        <v>3605</v>
      </c>
      <c r="R418" s="1007" t="s">
        <v>3606</v>
      </c>
      <c r="S418" s="1007" t="s">
        <v>2526</v>
      </c>
      <c r="T418" s="523">
        <v>735</v>
      </c>
      <c r="U418" s="524"/>
    </row>
    <row r="419" spans="15:21" ht="70">
      <c r="P419" s="1006" t="s">
        <v>3607</v>
      </c>
      <c r="Q419" s="1007" t="s">
        <v>3608</v>
      </c>
      <c r="R419" s="1007" t="s">
        <v>3609</v>
      </c>
      <c r="S419" s="1007" t="s">
        <v>3416</v>
      </c>
      <c r="T419" s="523">
        <v>1</v>
      </c>
      <c r="U419" s="524"/>
    </row>
    <row r="420" spans="15:21" ht="56">
      <c r="P420" s="1006" t="s">
        <v>3610</v>
      </c>
      <c r="Q420" s="1007" t="s">
        <v>2593</v>
      </c>
      <c r="R420" s="1007" t="s">
        <v>3611</v>
      </c>
      <c r="S420" s="1007" t="s">
        <v>2936</v>
      </c>
      <c r="T420" s="523">
        <v>1</v>
      </c>
      <c r="U420" s="524"/>
    </row>
    <row r="421" spans="15:21" ht="42">
      <c r="P421" s="1006" t="s">
        <v>3612</v>
      </c>
      <c r="Q421" s="1007" t="s">
        <v>3613</v>
      </c>
      <c r="R421" s="1007" t="s">
        <v>3614</v>
      </c>
      <c r="S421" s="1007" t="s">
        <v>2793</v>
      </c>
      <c r="T421" s="523">
        <v>1</v>
      </c>
      <c r="U421" s="524"/>
    </row>
    <row r="422" spans="15:21" ht="56">
      <c r="P422" s="1006" t="s">
        <v>3615</v>
      </c>
      <c r="Q422" s="1007" t="s">
        <v>3254</v>
      </c>
      <c r="R422" s="1007" t="s">
        <v>3616</v>
      </c>
      <c r="S422" s="1007" t="s">
        <v>3018</v>
      </c>
      <c r="T422" s="523">
        <v>93</v>
      </c>
      <c r="U422" s="524"/>
    </row>
    <row r="423" spans="15:21" ht="42">
      <c r="O423" s="998" t="s">
        <v>3476</v>
      </c>
      <c r="P423" s="1006" t="s">
        <v>3617</v>
      </c>
      <c r="Q423" s="1007" t="s">
        <v>3178</v>
      </c>
      <c r="R423" s="1007" t="s">
        <v>3618</v>
      </c>
      <c r="S423" s="1007" t="s">
        <v>3562</v>
      </c>
      <c r="T423" s="523">
        <v>2</v>
      </c>
      <c r="U423" s="524"/>
    </row>
    <row r="424" spans="15:21" ht="42">
      <c r="P424" s="1006" t="s">
        <v>3619</v>
      </c>
      <c r="Q424" s="1007" t="s">
        <v>3620</v>
      </c>
      <c r="R424" s="1007" t="s">
        <v>3621</v>
      </c>
      <c r="S424" s="1007" t="s">
        <v>3622</v>
      </c>
      <c r="T424" s="523">
        <v>1</v>
      </c>
      <c r="U424" s="524"/>
    </row>
    <row r="425" spans="15:21" ht="42">
      <c r="P425" s="1006" t="s">
        <v>3623</v>
      </c>
      <c r="Q425" s="1007" t="s">
        <v>3624</v>
      </c>
      <c r="R425" s="1007" t="s">
        <v>3625</v>
      </c>
      <c r="S425" s="1007" t="s">
        <v>2653</v>
      </c>
      <c r="T425" s="523">
        <v>1</v>
      </c>
      <c r="U425" s="524"/>
    </row>
    <row r="426" spans="15:21" ht="42">
      <c r="P426" s="1006" t="s">
        <v>3626</v>
      </c>
      <c r="Q426" s="1007" t="s">
        <v>3627</v>
      </c>
      <c r="R426" s="1007" t="s">
        <v>2361</v>
      </c>
      <c r="S426" s="1007" t="s">
        <v>2793</v>
      </c>
      <c r="T426" s="523">
        <v>1</v>
      </c>
      <c r="U426" s="524"/>
    </row>
    <row r="427" spans="15:21" ht="70">
      <c r="P427" s="1006" t="s">
        <v>3628</v>
      </c>
      <c r="Q427" s="1007" t="s">
        <v>3629</v>
      </c>
      <c r="R427" s="1007" t="s">
        <v>3630</v>
      </c>
      <c r="S427" s="1007" t="s">
        <v>3631</v>
      </c>
      <c r="T427" s="523">
        <v>7</v>
      </c>
      <c r="U427" s="524"/>
    </row>
    <row r="428" spans="15:21" ht="70">
      <c r="P428" s="1006" t="s">
        <v>3632</v>
      </c>
      <c r="Q428" s="1007" t="s">
        <v>3633</v>
      </c>
      <c r="R428" s="1007" t="s">
        <v>3634</v>
      </c>
      <c r="S428" s="1007" t="s">
        <v>3333</v>
      </c>
      <c r="T428" s="523">
        <v>1</v>
      </c>
      <c r="U428" s="524"/>
    </row>
    <row r="429" spans="15:21" ht="70">
      <c r="P429" s="1006" t="s">
        <v>3635</v>
      </c>
      <c r="Q429" s="1007" t="s">
        <v>3636</v>
      </c>
      <c r="R429" s="1007" t="s">
        <v>2369</v>
      </c>
      <c r="S429" s="1007" t="s">
        <v>3637</v>
      </c>
      <c r="T429" s="523">
        <v>1</v>
      </c>
      <c r="U429" s="524"/>
    </row>
    <row r="430" spans="15:21" ht="56">
      <c r="P430" s="1006" t="s">
        <v>3638</v>
      </c>
      <c r="Q430" s="1007" t="s">
        <v>3639</v>
      </c>
      <c r="R430" s="1007" t="s">
        <v>3640</v>
      </c>
      <c r="S430" s="1007" t="s">
        <v>3641</v>
      </c>
      <c r="T430" s="523">
        <v>2</v>
      </c>
      <c r="U430" s="524"/>
    </row>
    <row r="431" spans="15:21" ht="70">
      <c r="P431" s="1006" t="s">
        <v>3642</v>
      </c>
      <c r="Q431" s="1007" t="s">
        <v>3643</v>
      </c>
      <c r="R431" s="1007" t="s">
        <v>3644</v>
      </c>
      <c r="S431" s="1007" t="s">
        <v>2743</v>
      </c>
      <c r="T431" s="523">
        <v>1</v>
      </c>
      <c r="U431" s="524"/>
    </row>
    <row r="432" spans="15:21" ht="56">
      <c r="P432" s="1006" t="s">
        <v>3645</v>
      </c>
      <c r="Q432" s="1007" t="s">
        <v>2803</v>
      </c>
      <c r="R432" s="1007" t="s">
        <v>3646</v>
      </c>
      <c r="S432" s="1007" t="s">
        <v>2866</v>
      </c>
      <c r="T432" s="523">
        <v>1</v>
      </c>
      <c r="U432" s="524"/>
    </row>
    <row r="433" spans="16:21" ht="84">
      <c r="P433" s="1006" t="s">
        <v>3647</v>
      </c>
      <c r="Q433" s="1007" t="s">
        <v>3648</v>
      </c>
      <c r="R433" s="1007" t="s">
        <v>3649</v>
      </c>
      <c r="S433" s="1007" t="s">
        <v>3650</v>
      </c>
      <c r="T433" s="523">
        <v>9</v>
      </c>
      <c r="U433" s="524"/>
    </row>
    <row r="434" spans="16:21" ht="56">
      <c r="P434" s="1006" t="s">
        <v>3651</v>
      </c>
      <c r="Q434" s="1007" t="s">
        <v>3156</v>
      </c>
      <c r="R434" s="1007" t="s">
        <v>3652</v>
      </c>
      <c r="S434" s="1007" t="s">
        <v>2866</v>
      </c>
      <c r="T434" s="523">
        <v>3</v>
      </c>
      <c r="U434" s="524"/>
    </row>
    <row r="435" spans="16:21" ht="56">
      <c r="P435" s="1006" t="s">
        <v>3653</v>
      </c>
      <c r="Q435" s="1007" t="s">
        <v>3654</v>
      </c>
      <c r="R435" s="1007" t="s">
        <v>3655</v>
      </c>
      <c r="S435" s="1007" t="s">
        <v>3216</v>
      </c>
      <c r="T435" s="523">
        <v>1</v>
      </c>
      <c r="U435" s="524"/>
    </row>
    <row r="436" spans="16:21" ht="84">
      <c r="P436" s="1006" t="s">
        <v>3656</v>
      </c>
      <c r="Q436" s="1007" t="s">
        <v>3657</v>
      </c>
      <c r="R436" s="1007" t="s">
        <v>3658</v>
      </c>
      <c r="S436" s="1007" t="s">
        <v>3659</v>
      </c>
      <c r="T436" s="523">
        <v>31</v>
      </c>
      <c r="U436" s="524"/>
    </row>
    <row r="437" spans="16:21" ht="70">
      <c r="P437" s="1006" t="s">
        <v>3660</v>
      </c>
      <c r="Q437" s="1007" t="s">
        <v>3138</v>
      </c>
      <c r="R437" s="1007" t="s">
        <v>3661</v>
      </c>
      <c r="S437" s="1007" t="s">
        <v>3662</v>
      </c>
      <c r="T437" s="523">
        <v>1</v>
      </c>
      <c r="U437" s="524"/>
    </row>
    <row r="438" spans="16:21" ht="42">
      <c r="P438" s="1006" t="s">
        <v>3663</v>
      </c>
      <c r="Q438" s="1007" t="s">
        <v>3664</v>
      </c>
      <c r="R438" s="1007" t="s">
        <v>3665</v>
      </c>
      <c r="S438" s="1007" t="s">
        <v>2793</v>
      </c>
      <c r="T438" s="523">
        <v>9</v>
      </c>
      <c r="U438" s="524"/>
    </row>
    <row r="439" spans="16:21" ht="42">
      <c r="P439" s="1006" t="s">
        <v>3666</v>
      </c>
      <c r="Q439" s="1007" t="s">
        <v>2786</v>
      </c>
      <c r="R439" s="1007" t="s">
        <v>3667</v>
      </c>
      <c r="S439" s="1007" t="s">
        <v>2653</v>
      </c>
      <c r="T439" s="523">
        <v>3</v>
      </c>
      <c r="U439" s="524"/>
    </row>
    <row r="440" spans="16:21" ht="56">
      <c r="P440" s="1006" t="s">
        <v>3666</v>
      </c>
      <c r="Q440" s="1007" t="s">
        <v>2786</v>
      </c>
      <c r="R440" s="1007" t="s">
        <v>3668</v>
      </c>
      <c r="S440" s="1007" t="s">
        <v>2653</v>
      </c>
      <c r="T440" s="523">
        <v>3</v>
      </c>
      <c r="U440" s="524"/>
    </row>
    <row r="441" spans="16:21" ht="56">
      <c r="P441" s="1006" t="s">
        <v>3669</v>
      </c>
      <c r="Q441" s="1007" t="s">
        <v>2766</v>
      </c>
      <c r="R441" s="1007" t="s">
        <v>3670</v>
      </c>
      <c r="S441" s="1007" t="s">
        <v>3279</v>
      </c>
      <c r="T441" s="523">
        <v>1</v>
      </c>
      <c r="U441" s="524"/>
    </row>
    <row r="442" spans="16:21" ht="70">
      <c r="P442" s="1006" t="s">
        <v>3671</v>
      </c>
      <c r="Q442" s="1007" t="s">
        <v>3672</v>
      </c>
      <c r="R442" s="1007" t="s">
        <v>3673</v>
      </c>
      <c r="S442" s="1007" t="s">
        <v>2650</v>
      </c>
      <c r="T442" s="523">
        <v>4</v>
      </c>
      <c r="U442" s="524"/>
    </row>
    <row r="443" spans="16:21" ht="56">
      <c r="P443" s="1006" t="s">
        <v>3674</v>
      </c>
      <c r="Q443" s="1007" t="s">
        <v>3675</v>
      </c>
      <c r="R443" s="1007" t="s">
        <v>3676</v>
      </c>
      <c r="S443" s="1007" t="s">
        <v>2747</v>
      </c>
      <c r="T443" s="523">
        <v>2</v>
      </c>
      <c r="U443" s="524"/>
    </row>
    <row r="444" spans="16:21" ht="84">
      <c r="P444" s="1006" t="s">
        <v>3677</v>
      </c>
      <c r="Q444" s="1007" t="s">
        <v>2706</v>
      </c>
      <c r="R444" s="1007" t="s">
        <v>3678</v>
      </c>
      <c r="S444" s="1007" t="s">
        <v>3679</v>
      </c>
      <c r="T444" s="523">
        <v>2</v>
      </c>
      <c r="U444" s="524"/>
    </row>
    <row r="445" spans="16:21" ht="56">
      <c r="P445" s="1006" t="s">
        <v>3680</v>
      </c>
      <c r="Q445" s="1007" t="s">
        <v>3681</v>
      </c>
      <c r="R445" s="1007" t="s">
        <v>3682</v>
      </c>
      <c r="S445" s="1007" t="s">
        <v>3683</v>
      </c>
      <c r="T445" s="523">
        <v>10</v>
      </c>
      <c r="U445" s="524"/>
    </row>
    <row r="446" spans="16:21" ht="70">
      <c r="P446" s="1006" t="s">
        <v>3684</v>
      </c>
      <c r="Q446" s="1007" t="s">
        <v>2766</v>
      </c>
      <c r="R446" s="1007" t="s">
        <v>3685</v>
      </c>
      <c r="S446" s="1007" t="s">
        <v>3686</v>
      </c>
      <c r="T446" s="523">
        <v>1</v>
      </c>
      <c r="U446" s="524"/>
    </row>
    <row r="447" spans="16:21" ht="70">
      <c r="P447" s="1006" t="s">
        <v>3687</v>
      </c>
      <c r="Q447" s="1007" t="s">
        <v>3688</v>
      </c>
      <c r="R447" s="1007" t="s">
        <v>3689</v>
      </c>
      <c r="S447" s="1007" t="s">
        <v>3690</v>
      </c>
      <c r="T447" s="523">
        <v>1</v>
      </c>
      <c r="U447" s="524"/>
    </row>
    <row r="448" spans="16:21" ht="70">
      <c r="P448" s="1006" t="s">
        <v>3691</v>
      </c>
      <c r="Q448" s="1007" t="s">
        <v>3156</v>
      </c>
      <c r="R448" s="1007" t="s">
        <v>3692</v>
      </c>
      <c r="S448" s="1007" t="s">
        <v>3693</v>
      </c>
      <c r="T448" s="523">
        <v>4</v>
      </c>
      <c r="U448" s="524"/>
    </row>
    <row r="449" spans="16:21" ht="70">
      <c r="P449" s="1006" t="s">
        <v>3694</v>
      </c>
      <c r="Q449" s="1007" t="s">
        <v>3695</v>
      </c>
      <c r="R449" s="1007" t="s">
        <v>3696</v>
      </c>
      <c r="S449" s="1007" t="s">
        <v>2835</v>
      </c>
      <c r="T449" s="523">
        <v>2</v>
      </c>
      <c r="U449" s="524"/>
    </row>
    <row r="450" spans="16:21" ht="70">
      <c r="P450" s="1006" t="s">
        <v>3697</v>
      </c>
      <c r="Q450" s="1007" t="s">
        <v>3698</v>
      </c>
      <c r="R450" s="1007" t="s">
        <v>3699</v>
      </c>
      <c r="S450" s="1007" t="s">
        <v>2627</v>
      </c>
      <c r="T450" s="523">
        <v>1</v>
      </c>
      <c r="U450" s="524"/>
    </row>
    <row r="451" spans="16:21" ht="28">
      <c r="P451" s="1006" t="s">
        <v>3700</v>
      </c>
      <c r="Q451" s="1007" t="s">
        <v>2766</v>
      </c>
      <c r="R451" s="1007" t="s">
        <v>2435</v>
      </c>
      <c r="S451" s="1007" t="s">
        <v>2627</v>
      </c>
      <c r="T451" s="523">
        <v>1</v>
      </c>
      <c r="U451" s="524"/>
    </row>
    <row r="452" spans="16:21" ht="42">
      <c r="P452" s="1006" t="s">
        <v>2526</v>
      </c>
      <c r="Q452" s="1007" t="s">
        <v>3701</v>
      </c>
      <c r="R452" s="1007" t="s">
        <v>3702</v>
      </c>
      <c r="S452" s="1007" t="s">
        <v>3703</v>
      </c>
      <c r="T452" s="523">
        <v>32</v>
      </c>
      <c r="U452" s="524"/>
    </row>
    <row r="453" spans="16:21" ht="56">
      <c r="P453" s="1006" t="s">
        <v>3704</v>
      </c>
      <c r="Q453" s="1007" t="s">
        <v>2649</v>
      </c>
      <c r="R453" s="1007" t="s">
        <v>3705</v>
      </c>
      <c r="S453" s="1007" t="s">
        <v>2605</v>
      </c>
      <c r="T453" s="523">
        <v>9</v>
      </c>
      <c r="U453" s="524"/>
    </row>
    <row r="454" spans="16:21">
      <c r="T454" s="998">
        <v>3569</v>
      </c>
    </row>
  </sheetData>
  <mergeCells count="47">
    <mergeCell ref="K217:O217"/>
    <mergeCell ref="P218:S218"/>
    <mergeCell ref="K222:L222"/>
    <mergeCell ref="K178:O178"/>
    <mergeCell ref="F180:G180"/>
    <mergeCell ref="K189:N189"/>
    <mergeCell ref="V68:X68"/>
    <mergeCell ref="K46:M46"/>
    <mergeCell ref="K47:M47"/>
    <mergeCell ref="K48:M48"/>
    <mergeCell ref="K158:L158"/>
    <mergeCell ref="U169:V169"/>
    <mergeCell ref="P141:S141"/>
    <mergeCell ref="V142:Y142"/>
    <mergeCell ref="V143:Y143"/>
    <mergeCell ref="F91:I91"/>
    <mergeCell ref="F92:I92"/>
    <mergeCell ref="K93:M93"/>
    <mergeCell ref="U190:V190"/>
    <mergeCell ref="K197:N197"/>
    <mergeCell ref="F145:I145"/>
    <mergeCell ref="F146:I146"/>
    <mergeCell ref="K96:N96"/>
    <mergeCell ref="P97:S97"/>
    <mergeCell ref="K89:L89"/>
    <mergeCell ref="A4:E4"/>
    <mergeCell ref="B5:D5"/>
    <mergeCell ref="F4:J4"/>
    <mergeCell ref="K4:O4"/>
    <mergeCell ref="G5:I5"/>
    <mergeCell ref="L5:N5"/>
    <mergeCell ref="F90:I90"/>
    <mergeCell ref="F115:I115"/>
    <mergeCell ref="P137:S137"/>
    <mergeCell ref="K107:N107"/>
    <mergeCell ref="F112:H112"/>
    <mergeCell ref="F113:H113"/>
    <mergeCell ref="F102:H102"/>
    <mergeCell ref="P4:T4"/>
    <mergeCell ref="Q5:S5"/>
    <mergeCell ref="F80:I80"/>
    <mergeCell ref="K81:M81"/>
    <mergeCell ref="F88:I88"/>
    <mergeCell ref="F49:H49"/>
    <mergeCell ref="G50:I50"/>
    <mergeCell ref="F38:J38"/>
    <mergeCell ref="F63:I63"/>
  </mergeCells>
  <pageMargins left="0.23622047244094488" right="0.23622047244094488" top="0.15748031496062992" bottom="0.15748031496062992" header="0.31496062992125984" footer="0.31496062992125984"/>
  <pageSetup paperSize="9" scale="54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HSTP comparison</vt:lpstr>
      <vt:lpstr>CUM START COMPARISON</vt:lpstr>
      <vt:lpstr>cumstartscomps 12-15 comparison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Bullen</dc:creator>
  <cp:lastModifiedBy> Ian Kemp</cp:lastModifiedBy>
  <cp:lastPrinted>2016-10-24T16:02:46Z</cp:lastPrinted>
  <dcterms:created xsi:type="dcterms:W3CDTF">2016-10-10T16:05:15Z</dcterms:created>
  <dcterms:modified xsi:type="dcterms:W3CDTF">2016-10-25T08:42:38Z</dcterms:modified>
</cp:coreProperties>
</file>