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9875" windowHeight="976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<sst xmlns="http://schemas.openxmlformats.org/spreadsheetml/2006/main" count="108" uniqueCount="33">
  <si>
    <t>DCLG mid 2014 based HOUSEHOLD PROJECTIONS FOR THE COVENTRY &amp; WARWICKSHIRE HOUSING MARKET AREA</t>
  </si>
  <si>
    <t>Source: DCLG &amp; ONS 2014 based housefold and Population projections.</t>
  </si>
  <si>
    <t>Bishop's Tachbrook Parish Council</t>
  </si>
  <si>
    <t>September  2016</t>
  </si>
  <si>
    <t>Comparison of projection household size for Coventry</t>
  </si>
  <si>
    <t>actual</t>
  </si>
  <si>
    <t>Projected</t>
  </si>
  <si>
    <t>year</t>
  </si>
  <si>
    <t>actual and 2014 DCLG projected households</t>
  </si>
  <si>
    <t>annual increase of households</t>
  </si>
  <si>
    <t>cumulative  household increase</t>
  </si>
  <si>
    <t>actual and 2014 ONS projected population</t>
  </si>
  <si>
    <t>actual household size</t>
  </si>
  <si>
    <t>2014 projected household size</t>
  </si>
  <si>
    <t>2012 projected household size</t>
  </si>
  <si>
    <t>change in household size between 2011 and 2029</t>
  </si>
  <si>
    <t>job dwellingratio</t>
  </si>
  <si>
    <t xml:space="preserve">this is  a reduction of </t>
  </si>
  <si>
    <t xml:space="preserve">  </t>
  </si>
  <si>
    <t>Comparison of projection household size for North Warwickshire</t>
  </si>
  <si>
    <t>2010</t>
  </si>
  <si>
    <t>If by 2029 the hh size is 2.3 , then number of households needed would be</t>
  </si>
  <si>
    <t>Comparison of projection household size for Nuneaton &amp; Bedworth</t>
  </si>
  <si>
    <t>Comparison of projection household size for Rugby</t>
  </si>
  <si>
    <t>Comparison of projection household size for Stratford on Avon</t>
  </si>
  <si>
    <t>If by 2029 the hh size is 2.25 , then number of households needed would be</t>
  </si>
  <si>
    <t>Comparison of projection household size for Warwick District</t>
  </si>
  <si>
    <t xml:space="preserve">The overall change in housing size is a reduction of </t>
  </si>
  <si>
    <t>Total HMA additional need is</t>
  </si>
  <si>
    <t>If by 2029 the hh size is 2.35, then number of households needed would be</t>
  </si>
  <si>
    <t>If by 2029 the hh size is 2.425, then number of households needed would be</t>
  </si>
  <si>
    <t xml:space="preserve">Total reduction of housing need across the HMA could be </t>
  </si>
  <si>
    <t>job dwelling ratio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</si>
</sst>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0"/>
    <numFmt numFmtId="173" formatCode="0.0%"/>
    <numFmt numFmtId="174" formatCode="_-* #,##0_-;\-* #,##0_-;_-* &quot;-&quot;??_-;_-@_-"/>
    <numFmt numFmtId="175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0" fontId="0" fillId="0" borderId="0" xfId="58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3" fontId="6" fillId="33" borderId="0" xfId="55" applyNumberFormat="1" applyFont="1" applyFill="1" applyBorder="1" applyProtection="1">
      <alignment/>
      <protection/>
    </xf>
    <xf numFmtId="3" fontId="6" fillId="33" borderId="19" xfId="55" applyNumberFormat="1" applyFont="1" applyFill="1" applyBorder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" fontId="0" fillId="0" borderId="26" xfId="0" applyNumberForma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2" fontId="0" fillId="0" borderId="28" xfId="0" applyNumberFormat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29" xfId="0" applyNumberFormat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172" fontId="0" fillId="0" borderId="33" xfId="0" applyNumberFormat="1" applyBorder="1" applyAlignment="1" applyProtection="1">
      <alignment/>
      <protection/>
    </xf>
    <xf numFmtId="172" fontId="0" fillId="0" borderId="34" xfId="0" applyNumberFormat="1" applyBorder="1" applyAlignment="1" applyProtection="1">
      <alignment/>
      <protection/>
    </xf>
    <xf numFmtId="172" fontId="0" fillId="0" borderId="35" xfId="0" applyNumberFormat="1" applyBorder="1" applyAlignment="1" applyProtection="1">
      <alignment/>
      <protection/>
    </xf>
    <xf numFmtId="172" fontId="0" fillId="0" borderId="36" xfId="0" applyNumberFormat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58" applyNumberForma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4" fontId="0" fillId="0" borderId="37" xfId="42" applyNumberFormat="1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3" fontId="0" fillId="0" borderId="39" xfId="0" applyNumberFormat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0" fillId="0" borderId="40" xfId="0" applyBorder="1" applyAlignment="1" applyProtection="1" quotePrefix="1">
      <alignment/>
      <protection/>
    </xf>
    <xf numFmtId="0" fontId="0" fillId="0" borderId="41" xfId="0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3" fontId="7" fillId="33" borderId="0" xfId="0" applyNumberFormat="1" applyFont="1" applyFill="1" applyBorder="1" applyAlignment="1" applyProtection="1">
      <alignment/>
      <protection/>
    </xf>
    <xf numFmtId="3" fontId="6" fillId="33" borderId="42" xfId="55" applyNumberFormat="1" applyFont="1" applyFill="1" applyBorder="1" applyProtection="1">
      <alignment/>
      <protection/>
    </xf>
    <xf numFmtId="3" fontId="0" fillId="0" borderId="43" xfId="0" applyNumberForma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4" fontId="7" fillId="0" borderId="25" xfId="42" applyNumberFormat="1" applyFont="1" applyBorder="1" applyAlignment="1" applyProtection="1">
      <alignment/>
      <protection/>
    </xf>
    <xf numFmtId="174" fontId="7" fillId="0" borderId="26" xfId="42" applyNumberFormat="1" applyFont="1" applyBorder="1" applyAlignment="1" applyProtection="1">
      <alignment/>
      <protection/>
    </xf>
    <xf numFmtId="174" fontId="7" fillId="0" borderId="27" xfId="42" applyNumberFormat="1" applyFont="1" applyBorder="1" applyAlignment="1" applyProtection="1">
      <alignment/>
      <protection/>
    </xf>
    <xf numFmtId="172" fontId="0" fillId="0" borderId="44" xfId="0" applyNumberFormat="1" applyBorder="1" applyAlignment="1" applyProtection="1">
      <alignment/>
      <protection/>
    </xf>
    <xf numFmtId="172" fontId="0" fillId="0" borderId="45" xfId="0" applyNumberFormat="1" applyBorder="1" applyAlignment="1" applyProtection="1">
      <alignment/>
      <protection/>
    </xf>
    <xf numFmtId="172" fontId="0" fillId="0" borderId="43" xfId="0" applyNumberFormat="1" applyBorder="1" applyAlignment="1" applyProtection="1">
      <alignment/>
      <protection/>
    </xf>
    <xf numFmtId="172" fontId="0" fillId="0" borderId="38" xfId="0" applyNumberFormat="1" applyBorder="1" applyAlignment="1" applyProtection="1">
      <alignment/>
      <protection/>
    </xf>
    <xf numFmtId="174" fontId="0" fillId="0" borderId="15" xfId="42" applyNumberFormat="1" applyFont="1" applyBorder="1" applyAlignment="1" applyProtection="1">
      <alignment/>
      <protection/>
    </xf>
    <xf numFmtId="3" fontId="0" fillId="0" borderId="36" xfId="0" applyNumberForma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3" fontId="6" fillId="33" borderId="43" xfId="55" applyNumberFormat="1" applyFont="1" applyFill="1" applyBorder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74" fontId="0" fillId="0" borderId="25" xfId="42" applyNumberFormat="1" applyFont="1" applyBorder="1" applyAlignment="1" applyProtection="1">
      <alignment/>
      <protection/>
    </xf>
    <xf numFmtId="174" fontId="0" fillId="0" borderId="26" xfId="42" applyNumberFormat="1" applyFont="1" applyBorder="1" applyAlignment="1" applyProtection="1">
      <alignment/>
      <protection/>
    </xf>
    <xf numFmtId="174" fontId="0" fillId="0" borderId="27" xfId="42" applyNumberFormat="1" applyFont="1" applyBorder="1" applyAlignment="1" applyProtection="1">
      <alignment/>
      <protection/>
    </xf>
    <xf numFmtId="174" fontId="7" fillId="0" borderId="25" xfId="42" applyNumberFormat="1" applyFont="1" applyBorder="1" applyAlignment="1" applyProtection="1">
      <alignment/>
      <protection/>
    </xf>
    <xf numFmtId="174" fontId="7" fillId="0" borderId="26" xfId="42" applyNumberFormat="1" applyFont="1" applyBorder="1" applyAlignment="1" applyProtection="1">
      <alignment/>
      <protection/>
    </xf>
    <xf numFmtId="174" fontId="7" fillId="0" borderId="27" xfId="42" applyNumberFormat="1" applyFont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10" fontId="0" fillId="0" borderId="0" xfId="58" applyNumberFormat="1" applyAlignment="1" applyProtection="1">
      <alignment/>
      <protection/>
    </xf>
    <xf numFmtId="1" fontId="25" fillId="0" borderId="0" xfId="58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6" fillId="33" borderId="20" xfId="55" applyNumberFormat="1" applyFont="1" applyFill="1" applyBorder="1" applyProtection="1">
      <alignment/>
      <protection/>
    </xf>
    <xf numFmtId="0" fontId="0" fillId="0" borderId="28" xfId="0" applyBorder="1" applyAlignment="1" applyProtection="1">
      <alignment/>
      <protection/>
    </xf>
    <xf numFmtId="1" fontId="0" fillId="0" borderId="27" xfId="0" applyNumberFormat="1" applyBorder="1" applyAlignment="1" applyProtection="1">
      <alignment/>
      <protection/>
    </xf>
    <xf numFmtId="172" fontId="0" fillId="0" borderId="46" xfId="0" applyNumberForma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Warwick District household size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925"/>
          <c:w val="0.68175"/>
          <c:h val="0.86925"/>
        </c:manualLayout>
      </c:layout>
      <c:lineChart>
        <c:grouping val="standard"/>
        <c:varyColors val="0"/>
        <c:ser>
          <c:idx val="1"/>
          <c:order val="0"/>
          <c:tx>
            <c:v>actual household size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'[1]HMA projection tables'!$CA$252:$DC$252</c:f>
              <c:num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'[1]HMA projection tables'!$CA$257:$DC$257</c:f>
              <c:numCache>
                <c:ptCount val="29"/>
                <c:pt idx="0">
                  <c:v>2.358238264447354</c:v>
                </c:pt>
                <c:pt idx="1">
                  <c:v>2.3690234447110945</c:v>
                </c:pt>
                <c:pt idx="2">
                  <c:v>2.377664605311022</c:v>
                </c:pt>
                <c:pt idx="3">
                  <c:v>2.3836883508746722</c:v>
                </c:pt>
                <c:pt idx="4">
                  <c:v>2.3809582787784422</c:v>
                </c:pt>
                <c:pt idx="5">
                  <c:v>2.375823521166246</c:v>
                </c:pt>
                <c:pt idx="6">
                  <c:v>2.3792569120412286</c:v>
                </c:pt>
                <c:pt idx="7">
                  <c:v>2.3771705292286405</c:v>
                </c:pt>
                <c:pt idx="8">
                  <c:v>2.3732396785051866</c:v>
                </c:pt>
                <c:pt idx="9">
                  <c:v>2.3596091093912834</c:v>
                </c:pt>
                <c:pt idx="10">
                  <c:v>2.3458800286132777</c:v>
                </c:pt>
                <c:pt idx="11">
                  <c:v>2.34482292054257</c:v>
                </c:pt>
                <c:pt idx="12">
                  <c:v>2.34403250380904</c:v>
                </c:pt>
                <c:pt idx="13">
                  <c:v>2.3444842491212134</c:v>
                </c:pt>
              </c:numCache>
            </c:numRef>
          </c:val>
          <c:smooth val="0"/>
        </c:ser>
        <c:ser>
          <c:idx val="2"/>
          <c:order val="1"/>
          <c:tx>
            <c:v>2014 DCLG projection household size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'[1]HMA projection tables'!$CA$252:$DC$252</c:f>
              <c:num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'[1]HMA projection tables'!$CA$258:$DC$258</c:f>
              <c:numCache>
                <c:ptCount val="29"/>
                <c:pt idx="14">
                  <c:v>2.3287684250840908</c:v>
                </c:pt>
                <c:pt idx="15">
                  <c:v>2.316175616189927</c:v>
                </c:pt>
                <c:pt idx="16">
                  <c:v>2.3083021053148154</c:v>
                </c:pt>
                <c:pt idx="17">
                  <c:v>2.303969349779793</c:v>
                </c:pt>
                <c:pt idx="18">
                  <c:v>2.298476983397067</c:v>
                </c:pt>
                <c:pt idx="19">
                  <c:v>2.2906786834357398</c:v>
                </c:pt>
                <c:pt idx="20">
                  <c:v>2.283108257812624</c:v>
                </c:pt>
                <c:pt idx="21">
                  <c:v>2.2769179504142647</c:v>
                </c:pt>
                <c:pt idx="22">
                  <c:v>2.272873357321652</c:v>
                </c:pt>
                <c:pt idx="23">
                  <c:v>2.2685184057655867</c:v>
                </c:pt>
                <c:pt idx="24">
                  <c:v>2.2640623544830776</c:v>
                </c:pt>
                <c:pt idx="25">
                  <c:v>2.2600043319862846</c:v>
                </c:pt>
                <c:pt idx="26">
                  <c:v>2.2561112816460507</c:v>
                </c:pt>
                <c:pt idx="27">
                  <c:v>2.252649170187085</c:v>
                </c:pt>
                <c:pt idx="28">
                  <c:v>2.2482803139228373</c:v>
                </c:pt>
              </c:numCache>
            </c:numRef>
          </c:val>
          <c:smooth val="0"/>
        </c:ser>
        <c:ser>
          <c:idx val="5"/>
          <c:order val="2"/>
          <c:tx>
            <c:v>2012 DCLG projection household size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'[1]HMA projection tables'!$CA$252:$DC$252</c:f>
              <c:num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'[1]HMA projection tables'!$CA$259:$DC$259</c:f>
              <c:numCache>
                <c:ptCount val="29"/>
                <c:pt idx="12">
                  <c:v>2.3332647078598803</c:v>
                </c:pt>
                <c:pt idx="13">
                  <c:v>2.3218078479705535</c:v>
                </c:pt>
                <c:pt idx="14">
                  <c:v>2.3097578463515496</c:v>
                </c:pt>
                <c:pt idx="15">
                  <c:v>2.3016694338884087</c:v>
                </c:pt>
                <c:pt idx="16">
                  <c:v>2.294677969113466</c:v>
                </c:pt>
                <c:pt idx="17">
                  <c:v>2.2878920878276734</c:v>
                </c:pt>
                <c:pt idx="18">
                  <c:v>2.2798993739599016</c:v>
                </c:pt>
                <c:pt idx="19">
                  <c:v>2.2714146058247553</c:v>
                </c:pt>
                <c:pt idx="20">
                  <c:v>2.2641402387836953</c:v>
                </c:pt>
                <c:pt idx="21">
                  <c:v>2.25724597563042</c:v>
                </c:pt>
                <c:pt idx="22">
                  <c:v>2.2514641024857998</c:v>
                </c:pt>
                <c:pt idx="23">
                  <c:v>2.245329863527703</c:v>
                </c:pt>
                <c:pt idx="24">
                  <c:v>2.239446063877643</c:v>
                </c:pt>
                <c:pt idx="25">
                  <c:v>2.2340391973244147</c:v>
                </c:pt>
                <c:pt idx="26">
                  <c:v>2.2286407467986975</c:v>
                </c:pt>
                <c:pt idx="27">
                  <c:v>2.2232377640767904</c:v>
                </c:pt>
                <c:pt idx="28">
                  <c:v>2.2170157458643565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2154563"/>
        <c:axId val="43846748"/>
      </c:lineChart>
      <c:catAx>
        <c:axId val="4215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46748"/>
        <c:crosses val="autoZero"/>
        <c:auto val="1"/>
        <c:lblOffset val="100"/>
        <c:tickLblSkip val="1"/>
        <c:noMultiLvlLbl val="0"/>
      </c:catAx>
      <c:valAx>
        <c:axId val="43846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54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25"/>
          <c:y val="0.499"/>
          <c:w val="0.28025"/>
          <c:h val="0.14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Coventry household size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225"/>
          <c:w val="0.6925"/>
          <c:h val="0.78875"/>
        </c:manualLayout>
      </c:layout>
      <c:lineChart>
        <c:grouping val="standard"/>
        <c:varyColors val="0"/>
        <c:ser>
          <c:idx val="4"/>
          <c:order val="0"/>
          <c:tx>
            <c:v>actual household size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'[1]HMA projection tables'!$CA$151:$DC$151</c:f>
              <c:num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'[1]HMA projection tables'!$CA$156:$DC$156</c:f>
              <c:numCache>
                <c:ptCount val="29"/>
                <c:pt idx="0">
                  <c:v>2.4747987413673327</c:v>
                </c:pt>
                <c:pt idx="1">
                  <c:v>2.4612588326593965</c:v>
                </c:pt>
                <c:pt idx="2">
                  <c:v>2.4516862911380017</c:v>
                </c:pt>
                <c:pt idx="3">
                  <c:v>2.4413077118317954</c:v>
                </c:pt>
                <c:pt idx="4">
                  <c:v>2.429774274453601</c:v>
                </c:pt>
                <c:pt idx="5">
                  <c:v>2.4306076336866997</c:v>
                </c:pt>
                <c:pt idx="6">
                  <c:v>2.43244835377663</c:v>
                </c:pt>
                <c:pt idx="7">
                  <c:v>2.4387176167873297</c:v>
                </c:pt>
                <c:pt idx="8">
                  <c:v>2.440672986835628</c:v>
                </c:pt>
                <c:pt idx="9">
                  <c:v>2.4506526183362163</c:v>
                </c:pt>
                <c:pt idx="10">
                  <c:v>2.4672822253536477</c:v>
                </c:pt>
                <c:pt idx="11">
                  <c:v>2.472507460402479</c:v>
                </c:pt>
                <c:pt idx="12">
                  <c:v>2.4711162393418546</c:v>
                </c:pt>
                <c:pt idx="13">
                  <c:v>2.4748465267743853</c:v>
                </c:pt>
              </c:numCache>
            </c:numRef>
          </c:val>
          <c:smooth val="0"/>
        </c:ser>
        <c:ser>
          <c:idx val="5"/>
          <c:order val="1"/>
          <c:tx>
            <c:v>2014 DCLG projection household size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'[1]HMA projection tables'!$CA$151:$DC$151</c:f>
              <c:num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'[1]HMA projection tables'!$CA$157:$DC$157</c:f>
              <c:numCache>
                <c:ptCount val="29"/>
                <c:pt idx="14">
                  <c:v>2.4789880100407817</c:v>
                </c:pt>
                <c:pt idx="15">
                  <c:v>2.475547719424613</c:v>
                </c:pt>
                <c:pt idx="16">
                  <c:v>2.4729208346651474</c:v>
                </c:pt>
                <c:pt idx="17">
                  <c:v>2.4692270330166415</c:v>
                </c:pt>
                <c:pt idx="18">
                  <c:v>2.4637661836334606</c:v>
                </c:pt>
                <c:pt idx="19">
                  <c:v>2.4584868854418445</c:v>
                </c:pt>
                <c:pt idx="20">
                  <c:v>2.4521687684148494</c:v>
                </c:pt>
                <c:pt idx="21">
                  <c:v>2.448068175209837</c:v>
                </c:pt>
                <c:pt idx="22">
                  <c:v>2.4439960721800675</c:v>
                </c:pt>
                <c:pt idx="23">
                  <c:v>2.439559281188455</c:v>
                </c:pt>
                <c:pt idx="24">
                  <c:v>2.435921662277651</c:v>
                </c:pt>
                <c:pt idx="25">
                  <c:v>2.4309814231429274</c:v>
                </c:pt>
                <c:pt idx="26">
                  <c:v>2.4262443492570545</c:v>
                </c:pt>
                <c:pt idx="27">
                  <c:v>2.4204203607477752</c:v>
                </c:pt>
                <c:pt idx="28">
                  <c:v>2.4150542708824916</c:v>
                </c:pt>
              </c:numCache>
            </c:numRef>
          </c:val>
          <c:smooth val="0"/>
        </c:ser>
        <c:ser>
          <c:idx val="0"/>
          <c:order val="2"/>
          <c:tx>
            <c:v>2012 DCLG projection household size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'[1]HMA projection tables'!$CA$151:$DC$151</c:f>
              <c:num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'[1]HMA projection tables'!$CA$158:$DC$158</c:f>
              <c:numCache>
                <c:ptCount val="29"/>
                <c:pt idx="12">
                  <c:v>2.474642828572507</c:v>
                </c:pt>
                <c:pt idx="13">
                  <c:v>2.4728151555492754</c:v>
                </c:pt>
                <c:pt idx="14">
                  <c:v>2.47027750606765</c:v>
                </c:pt>
                <c:pt idx="15">
                  <c:v>2.4716849406313353</c:v>
                </c:pt>
                <c:pt idx="16">
                  <c:v>2.464007607626164</c:v>
                </c:pt>
                <c:pt idx="17">
                  <c:v>2.460922798204511</c:v>
                </c:pt>
                <c:pt idx="18">
                  <c:v>2.4563060348718517</c:v>
                </c:pt>
                <c:pt idx="19">
                  <c:v>2.451789747211233</c:v>
                </c:pt>
                <c:pt idx="20">
                  <c:v>2.446817458544083</c:v>
                </c:pt>
                <c:pt idx="21">
                  <c:v>2.443417148439591</c:v>
                </c:pt>
                <c:pt idx="22">
                  <c:v>2.439645140390197</c:v>
                </c:pt>
                <c:pt idx="23">
                  <c:v>2.4354005290659697</c:v>
                </c:pt>
                <c:pt idx="24">
                  <c:v>2.431921386753419</c:v>
                </c:pt>
                <c:pt idx="25">
                  <c:v>2.427445794350801</c:v>
                </c:pt>
                <c:pt idx="26">
                  <c:v>2.423162097089337</c:v>
                </c:pt>
                <c:pt idx="27">
                  <c:v>2.4176245110252896</c:v>
                </c:pt>
                <c:pt idx="28">
                  <c:v>2.4123548963215233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59076413"/>
        <c:axId val="61925670"/>
      </c:lineChart>
      <c:catAx>
        <c:axId val="59076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925670"/>
        <c:crosses val="autoZero"/>
        <c:auto val="1"/>
        <c:lblOffset val="100"/>
        <c:tickLblSkip val="1"/>
        <c:noMultiLvlLbl val="0"/>
      </c:catAx>
      <c:valAx>
        <c:axId val="61925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6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"/>
          <c:y val="0.497"/>
          <c:w val="0.28025"/>
          <c:h val="0.21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Warwickshire household size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825"/>
          <c:w val="0.7345"/>
          <c:h val="0.81325"/>
        </c:manualLayout>
      </c:layout>
      <c:lineChart>
        <c:grouping val="standard"/>
        <c:varyColors val="0"/>
        <c:ser>
          <c:idx val="4"/>
          <c:order val="0"/>
          <c:tx>
            <c:strRef>
              <c:f>'[1]HMA projection tables'!$BX$172:$BZ$172</c:f>
              <c:strCache>
                <c:ptCount val="1"/>
                <c:pt idx="0">
                  <c:v>actual household size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'[1]HMA projection tables'!$CA$167:$DC$167</c:f>
              <c:str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strCache>
            </c:strRef>
          </c:cat>
          <c:val>
            <c:numRef>
              <c:f>'[1]HMA projection tables'!$CA$172:$DC$172</c:f>
              <c:numCache>
                <c:ptCount val="29"/>
                <c:pt idx="0">
                  <c:v>2.4549247089673805</c:v>
                </c:pt>
                <c:pt idx="1">
                  <c:v>2.444738819249476</c:v>
                </c:pt>
                <c:pt idx="2">
                  <c:v>2.4371077870308246</c:v>
                </c:pt>
                <c:pt idx="3">
                  <c:v>2.424976444723618</c:v>
                </c:pt>
                <c:pt idx="4">
                  <c:v>2.4215179968701097</c:v>
                </c:pt>
                <c:pt idx="5">
                  <c:v>2.4169561653460323</c:v>
                </c:pt>
                <c:pt idx="6">
                  <c:v>2.4113472411776176</c:v>
                </c:pt>
                <c:pt idx="7">
                  <c:v>2.4047498932826263</c:v>
                </c:pt>
                <c:pt idx="8">
                  <c:v>2.4038074601454884</c:v>
                </c:pt>
                <c:pt idx="9">
                  <c:v>2.4015632255068873</c:v>
                </c:pt>
                <c:pt idx="10">
                  <c:v>2.4013381806930694</c:v>
                </c:pt>
                <c:pt idx="11">
                  <c:v>2.3908364083640836</c:v>
                </c:pt>
                <c:pt idx="12">
                  <c:v>2.3843408175014393</c:v>
                </c:pt>
                <c:pt idx="13">
                  <c:v>2.3762029746281716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'[1]HMA projection tables'!$BW$173:$BZ$173</c:f>
              <c:strCache>
                <c:ptCount val="1"/>
                <c:pt idx="0">
                  <c:v>2014 projected household size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'[1]HMA projection tables'!$CA$167:$DC$167</c:f>
              <c:str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strCache>
            </c:strRef>
          </c:cat>
          <c:val>
            <c:numRef>
              <c:f>'[1]HMA projection tables'!$CA$173:$DC$173</c:f>
              <c:numCache>
                <c:ptCount val="29"/>
                <c:pt idx="14">
                  <c:v>2.369399181011602</c:v>
                </c:pt>
                <c:pt idx="15">
                  <c:v>2.3606004376697856</c:v>
                </c:pt>
                <c:pt idx="16">
                  <c:v>2.3525575118252124</c:v>
                </c:pt>
                <c:pt idx="17">
                  <c:v>2.3463830033619724</c:v>
                </c:pt>
                <c:pt idx="18">
                  <c:v>2.339148695846028</c:v>
                </c:pt>
                <c:pt idx="19">
                  <c:v>2.3326224636877706</c:v>
                </c:pt>
                <c:pt idx="20">
                  <c:v>2.3264532921583765</c:v>
                </c:pt>
                <c:pt idx="21">
                  <c:v>2.3199492157507953</c:v>
                </c:pt>
                <c:pt idx="22">
                  <c:v>2.313918430431304</c:v>
                </c:pt>
                <c:pt idx="23">
                  <c:v>2.3077363261467227</c:v>
                </c:pt>
                <c:pt idx="24">
                  <c:v>2.301777813759355</c:v>
                </c:pt>
                <c:pt idx="25">
                  <c:v>2.295405625939446</c:v>
                </c:pt>
                <c:pt idx="26">
                  <c:v>2.2898271257655605</c:v>
                </c:pt>
                <c:pt idx="27">
                  <c:v>2.2846932808845417</c:v>
                </c:pt>
                <c:pt idx="28">
                  <c:v>2.2792720699749585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'[1]HMA projection tables'!$BW$174:$BZ$174</c:f>
              <c:strCache>
                <c:ptCount val="1"/>
                <c:pt idx="0">
                  <c:v>2012 projected household size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'[1]HMA projection tables'!$CA$167:$DC$167</c:f>
              <c:str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strCache>
            </c:strRef>
          </c:cat>
          <c:val>
            <c:numRef>
              <c:f>'[1]HMA projection tables'!$CA$174:$DC$174</c:f>
              <c:numCache>
                <c:ptCount val="29"/>
                <c:pt idx="12">
                  <c:v>2.3847757789175534</c:v>
                </c:pt>
                <c:pt idx="13">
                  <c:v>2.3788318547005294</c:v>
                </c:pt>
                <c:pt idx="14">
                  <c:v>2.3730602249914776</c:v>
                </c:pt>
                <c:pt idx="15">
                  <c:v>2.3657228475699283</c:v>
                </c:pt>
                <c:pt idx="16">
                  <c:v>2.3587797650228244</c:v>
                </c:pt>
                <c:pt idx="17">
                  <c:v>2.3533857456385077</c:v>
                </c:pt>
                <c:pt idx="18">
                  <c:v>2.3472977079482438</c:v>
                </c:pt>
                <c:pt idx="19">
                  <c:v>2.3418071058529595</c:v>
                </c:pt>
                <c:pt idx="20">
                  <c:v>2.3359054502975214</c:v>
                </c:pt>
                <c:pt idx="21">
                  <c:v>2.3296274481357897</c:v>
                </c:pt>
                <c:pt idx="22">
                  <c:v>2.3236609485368316</c:v>
                </c:pt>
                <c:pt idx="23">
                  <c:v>2.3176795358498676</c:v>
                </c:pt>
                <c:pt idx="24">
                  <c:v>2.311863325740319</c:v>
                </c:pt>
                <c:pt idx="25">
                  <c:v>2.3054742333675238</c:v>
                </c:pt>
                <c:pt idx="26">
                  <c:v>2.299957876230661</c:v>
                </c:pt>
                <c:pt idx="27">
                  <c:v>2.2949781111227665</c:v>
                </c:pt>
                <c:pt idx="28">
                  <c:v>2.28986496731117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20460119"/>
        <c:axId val="49923344"/>
      </c:lineChart>
      <c:catAx>
        <c:axId val="20460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23344"/>
        <c:crosses val="autoZero"/>
        <c:auto val="1"/>
        <c:lblOffset val="100"/>
        <c:tickLblSkip val="1"/>
        <c:noMultiLvlLbl val="0"/>
      </c:catAx>
      <c:valAx>
        <c:axId val="499233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0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75"/>
          <c:y val="0.51225"/>
          <c:w val="0.23825"/>
          <c:h val="0.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Nuneaton &amp; Bedworth household size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3625"/>
          <c:w val="0.73525"/>
          <c:h val="0.7645"/>
        </c:manualLayout>
      </c:layout>
      <c:lineChart>
        <c:grouping val="standard"/>
        <c:varyColors val="0"/>
        <c:ser>
          <c:idx val="4"/>
          <c:order val="0"/>
          <c:tx>
            <c:strRef>
              <c:f>'[1]HMA projection tables'!$BW$192:$BZ$192</c:f>
              <c:strCache>
                <c:ptCount val="1"/>
                <c:pt idx="0">
                  <c:v>actual household size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'[1]HMA projection tables'!$CA$187:$DC$187</c:f>
              <c:num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'[1]HMA projection tables'!$CA$192:$DC$192</c:f>
              <c:numCache>
                <c:ptCount val="29"/>
                <c:pt idx="0">
                  <c:v>2.4484394250513346</c:v>
                </c:pt>
                <c:pt idx="1">
                  <c:v>2.439683478473681</c:v>
                </c:pt>
                <c:pt idx="2">
                  <c:v>2.4339916000323076</c:v>
                </c:pt>
                <c:pt idx="3">
                  <c:v>2.424707631716433</c:v>
                </c:pt>
                <c:pt idx="4">
                  <c:v>2.418783095214307</c:v>
                </c:pt>
                <c:pt idx="5">
                  <c:v>2.413678974176031</c:v>
                </c:pt>
                <c:pt idx="6">
                  <c:v>2.405447806561685</c:v>
                </c:pt>
                <c:pt idx="7">
                  <c:v>2.3999844997287454</c:v>
                </c:pt>
                <c:pt idx="8">
                  <c:v>2.392341735616702</c:v>
                </c:pt>
                <c:pt idx="9">
                  <c:v>2.3810787082983436</c:v>
                </c:pt>
                <c:pt idx="10">
                  <c:v>2.3751704545454544</c:v>
                </c:pt>
                <c:pt idx="11">
                  <c:v>2.368852150335166</c:v>
                </c:pt>
                <c:pt idx="12">
                  <c:v>2.364299921191879</c:v>
                </c:pt>
                <c:pt idx="13">
                  <c:v>2.355838530191568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'[1]HMA projection tables'!$BW$193:$BZ$193</c:f>
              <c:strCache>
                <c:ptCount val="1"/>
                <c:pt idx="0">
                  <c:v>2014 projected household size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'[1]HMA projection tables'!$CA$187:$DC$187</c:f>
              <c:num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'[1]HMA projection tables'!$CA$193:$DC$193</c:f>
              <c:numCache>
                <c:ptCount val="29"/>
                <c:pt idx="14">
                  <c:v>2.3478751044044768</c:v>
                </c:pt>
                <c:pt idx="15">
                  <c:v>2.3391386472539626</c:v>
                </c:pt>
                <c:pt idx="16">
                  <c:v>2.3324881719642594</c:v>
                </c:pt>
                <c:pt idx="17">
                  <c:v>2.32643286948613</c:v>
                </c:pt>
                <c:pt idx="18">
                  <c:v>2.3195308555019776</c:v>
                </c:pt>
                <c:pt idx="19">
                  <c:v>2.3135716694469854</c:v>
                </c:pt>
                <c:pt idx="20">
                  <c:v>2.3068847297658266</c:v>
                </c:pt>
                <c:pt idx="21">
                  <c:v>2.3029874690265486</c:v>
                </c:pt>
                <c:pt idx="22">
                  <c:v>2.2987704093299794</c:v>
                </c:pt>
                <c:pt idx="23">
                  <c:v>2.2935836042081714</c:v>
                </c:pt>
                <c:pt idx="24">
                  <c:v>2.2890790648394215</c:v>
                </c:pt>
                <c:pt idx="25">
                  <c:v>2.2836501044129576</c:v>
                </c:pt>
                <c:pt idx="26">
                  <c:v>2.2790866029611077</c:v>
                </c:pt>
                <c:pt idx="27">
                  <c:v>2.274727358007846</c:v>
                </c:pt>
                <c:pt idx="28">
                  <c:v>2.269880099013258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'[1]HMA projection tables'!$BW$194:$BZ$194</c:f>
              <c:strCache>
                <c:ptCount val="1"/>
                <c:pt idx="0">
                  <c:v>2012 projected household size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'[1]HMA projection tables'!$CA$187:$DC$187</c:f>
              <c:num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'[1]HMA projection tables'!$CA$194:$DC$194</c:f>
              <c:numCache>
                <c:ptCount val="29"/>
                <c:pt idx="12">
                  <c:v>2.3618741494055184</c:v>
                </c:pt>
                <c:pt idx="13">
                  <c:v>2.3543921943079633</c:v>
                </c:pt>
                <c:pt idx="14">
                  <c:v>2.346053808692456</c:v>
                </c:pt>
                <c:pt idx="15">
                  <c:v>2.3380328343531467</c:v>
                </c:pt>
                <c:pt idx="16">
                  <c:v>2.3320469370801127</c:v>
                </c:pt>
                <c:pt idx="17">
                  <c:v>2.3262462163953215</c:v>
                </c:pt>
                <c:pt idx="18">
                  <c:v>2.3202022908897177</c:v>
                </c:pt>
                <c:pt idx="19">
                  <c:v>2.3147686874735802</c:v>
                </c:pt>
                <c:pt idx="20">
                  <c:v>2.3086342903045542</c:v>
                </c:pt>
                <c:pt idx="21">
                  <c:v>2.3049224995666493</c:v>
                </c:pt>
                <c:pt idx="22">
                  <c:v>2.3008034893924534</c:v>
                </c:pt>
                <c:pt idx="23">
                  <c:v>2.2959436987704915</c:v>
                </c:pt>
                <c:pt idx="24">
                  <c:v>2.291502839897594</c:v>
                </c:pt>
                <c:pt idx="25">
                  <c:v>2.2862754476908576</c:v>
                </c:pt>
                <c:pt idx="26">
                  <c:v>2.2817379901714974</c:v>
                </c:pt>
                <c:pt idx="27">
                  <c:v>2.277224299375747</c:v>
                </c:pt>
                <c:pt idx="28">
                  <c:v>2.273837254966669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6656913"/>
        <c:axId val="17259034"/>
      </c:lineChart>
      <c:catAx>
        <c:axId val="46656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59034"/>
        <c:crosses val="autoZero"/>
        <c:auto val="1"/>
        <c:lblOffset val="100"/>
        <c:tickLblSkip val="1"/>
        <c:noMultiLvlLbl val="0"/>
      </c:catAx>
      <c:valAx>
        <c:axId val="17259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6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495"/>
          <c:w val="0.237"/>
          <c:h val="0.2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Rugby household size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55"/>
          <c:w val="0.73525"/>
          <c:h val="0.83475"/>
        </c:manualLayout>
      </c:layout>
      <c:lineChart>
        <c:grouping val="standard"/>
        <c:varyColors val="0"/>
        <c:ser>
          <c:idx val="4"/>
          <c:order val="0"/>
          <c:tx>
            <c:strRef>
              <c:f>'[1]HMA projection tables'!$BX$209:$BZ$209</c:f>
              <c:strCache>
                <c:ptCount val="1"/>
                <c:pt idx="0">
                  <c:v>actual household size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'[1]HMA projection tables'!$CA$204:$DC$204</c:f>
              <c:num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'[1]HMA projection tables'!$CA$209:$DC$209</c:f>
              <c:numCache>
                <c:ptCount val="29"/>
                <c:pt idx="0">
                  <c:v>2.400307169107564</c:v>
                </c:pt>
                <c:pt idx="1">
                  <c:v>2.403171591217132</c:v>
                </c:pt>
                <c:pt idx="2">
                  <c:v>2.3972326163620212</c:v>
                </c:pt>
                <c:pt idx="3">
                  <c:v>2.4001386777608875</c:v>
                </c:pt>
                <c:pt idx="4">
                  <c:v>2.3970653857259103</c:v>
                </c:pt>
                <c:pt idx="5">
                  <c:v>2.394272334293948</c:v>
                </c:pt>
                <c:pt idx="6">
                  <c:v>2.393109719135179</c:v>
                </c:pt>
                <c:pt idx="7">
                  <c:v>2.388872374157749</c:v>
                </c:pt>
                <c:pt idx="8">
                  <c:v>2.38899217221135</c:v>
                </c:pt>
                <c:pt idx="9">
                  <c:v>2.3871908595670828</c:v>
                </c:pt>
                <c:pt idx="10">
                  <c:v>2.3879291909231317</c:v>
                </c:pt>
                <c:pt idx="11">
                  <c:v>2.3832852344230497</c:v>
                </c:pt>
                <c:pt idx="12">
                  <c:v>2.380989289740699</c:v>
                </c:pt>
                <c:pt idx="13">
                  <c:v>2.3820590285847083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'[1]HMA projection tables'!$BW$210:$BZ$210</c:f>
              <c:strCache>
                <c:ptCount val="1"/>
                <c:pt idx="0">
                  <c:v>2014 projected household size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'[1]HMA projection tables'!$CA$204:$DC$204</c:f>
              <c:num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'[1]HMA projection tables'!$CA$210:$DC$210</c:f>
              <c:numCache>
                <c:ptCount val="29"/>
                <c:pt idx="14">
                  <c:v>2.3751595734902105</c:v>
                </c:pt>
                <c:pt idx="15">
                  <c:v>2.370570031610306</c:v>
                </c:pt>
                <c:pt idx="16">
                  <c:v>2.3654968614304677</c:v>
                </c:pt>
                <c:pt idx="17">
                  <c:v>2.361539765261353</c:v>
                </c:pt>
                <c:pt idx="18">
                  <c:v>2.3571512253173483</c:v>
                </c:pt>
                <c:pt idx="19">
                  <c:v>2.3534037786068023</c:v>
                </c:pt>
                <c:pt idx="20">
                  <c:v>2.3508003068213736</c:v>
                </c:pt>
                <c:pt idx="21">
                  <c:v>2.3476688067111797</c:v>
                </c:pt>
                <c:pt idx="22">
                  <c:v>2.344422691997795</c:v>
                </c:pt>
                <c:pt idx="23">
                  <c:v>2.3403130330658377</c:v>
                </c:pt>
                <c:pt idx="24">
                  <c:v>2.3362909889835275</c:v>
                </c:pt>
                <c:pt idx="25">
                  <c:v>2.3310249169092296</c:v>
                </c:pt>
                <c:pt idx="26">
                  <c:v>2.3261507850402245</c:v>
                </c:pt>
                <c:pt idx="27">
                  <c:v>2.3207101566940005</c:v>
                </c:pt>
                <c:pt idx="28">
                  <c:v>2.3149652501106686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'[1]HMA projection tables'!$BW$211:$BZ$211</c:f>
              <c:strCache>
                <c:ptCount val="1"/>
                <c:pt idx="0">
                  <c:v>2012 projected household size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'[1]HMA projection tables'!$CA$204:$DC$204</c:f>
              <c:num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'[1]HMA projection tables'!$CA$211:$DC$211</c:f>
              <c:numCache>
                <c:ptCount val="29"/>
                <c:pt idx="12">
                  <c:v>2.3773749502237003</c:v>
                </c:pt>
                <c:pt idx="13">
                  <c:v>2.371008619491172</c:v>
                </c:pt>
                <c:pt idx="14">
                  <c:v>2.364004857149403</c:v>
                </c:pt>
                <c:pt idx="15">
                  <c:v>2.3578538126953923</c:v>
                </c:pt>
                <c:pt idx="16">
                  <c:v>2.3513553126679807</c:v>
                </c:pt>
                <c:pt idx="17">
                  <c:v>2.346303441246205</c:v>
                </c:pt>
                <c:pt idx="18">
                  <c:v>2.3411083077597548</c:v>
                </c:pt>
                <c:pt idx="19">
                  <c:v>2.3365177006507594</c:v>
                </c:pt>
                <c:pt idx="20">
                  <c:v>2.331883210268739</c:v>
                </c:pt>
                <c:pt idx="21">
                  <c:v>2.3268717948717947</c:v>
                </c:pt>
                <c:pt idx="22">
                  <c:v>2.3220222759781235</c:v>
                </c:pt>
                <c:pt idx="23">
                  <c:v>2.31699</c:v>
                </c:pt>
                <c:pt idx="24">
                  <c:v>2.312311689652325</c:v>
                </c:pt>
                <c:pt idx="25">
                  <c:v>2.306059937811963</c:v>
                </c:pt>
                <c:pt idx="26">
                  <c:v>2.3001979318734795</c:v>
                </c:pt>
                <c:pt idx="27">
                  <c:v>2.294045379637445</c:v>
                </c:pt>
                <c:pt idx="28">
                  <c:v>2.2878235364420454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21113579"/>
        <c:axId val="55804484"/>
      </c:lineChart>
      <c:catAx>
        <c:axId val="2111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3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51075"/>
          <c:w val="0.237"/>
          <c:h val="0.1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Stratford  on Avon household size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15"/>
          <c:w val="0.73525"/>
          <c:h val="0.84175"/>
        </c:manualLayout>
      </c:layout>
      <c:lineChart>
        <c:grouping val="standard"/>
        <c:varyColors val="0"/>
        <c:ser>
          <c:idx val="4"/>
          <c:order val="0"/>
          <c:tx>
            <c:strRef>
              <c:f>'[1]HMA projection tables'!$BW$233:$BZ$233</c:f>
              <c:strCache>
                <c:ptCount val="1"/>
                <c:pt idx="0">
                  <c:v>actual household size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'[1]HMA projection tables'!$CA$228:$DC$228</c:f>
              <c:num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'[1]HMA projection tables'!$CA$233:$DC$233</c:f>
              <c:numCache>
                <c:ptCount val="29"/>
                <c:pt idx="0">
                  <c:v>2.3597689964460993</c:v>
                </c:pt>
                <c:pt idx="1">
                  <c:v>2.3574203574203576</c:v>
                </c:pt>
                <c:pt idx="2">
                  <c:v>2.351012255258942</c:v>
                </c:pt>
                <c:pt idx="3">
                  <c:v>2.347454647001634</c:v>
                </c:pt>
                <c:pt idx="4">
                  <c:v>2.345384725371244</c:v>
                </c:pt>
                <c:pt idx="5">
                  <c:v>2.342311243126079</c:v>
                </c:pt>
                <c:pt idx="6">
                  <c:v>2.346284854245881</c:v>
                </c:pt>
                <c:pt idx="7">
                  <c:v>2.3416629160714635</c:v>
                </c:pt>
                <c:pt idx="8">
                  <c:v>2.3367916065369165</c:v>
                </c:pt>
                <c:pt idx="9">
                  <c:v>2.3260823285788934</c:v>
                </c:pt>
                <c:pt idx="10">
                  <c:v>2.3195239009406796</c:v>
                </c:pt>
                <c:pt idx="11">
                  <c:v>2.304096919666743</c:v>
                </c:pt>
                <c:pt idx="12">
                  <c:v>2.2990976241242764</c:v>
                </c:pt>
                <c:pt idx="13">
                  <c:v>2.2937698954070034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'[1]HMA projection tables'!$BW$234:$BZ$234</c:f>
              <c:strCache>
                <c:ptCount val="1"/>
                <c:pt idx="0">
                  <c:v>2014 projected household size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'[1]HMA projection tables'!$CA$228:$DC$228</c:f>
              <c:num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'[1]HMA projection tables'!$CA$234:$DC$234</c:f>
              <c:numCache>
                <c:ptCount val="29"/>
                <c:pt idx="14">
                  <c:v>2.2832033404727015</c:v>
                </c:pt>
                <c:pt idx="15">
                  <c:v>2.2729696275605216</c:v>
                </c:pt>
                <c:pt idx="16">
                  <c:v>2.263776102045337</c:v>
                </c:pt>
                <c:pt idx="17">
                  <c:v>2.2556256407439954</c:v>
                </c:pt>
                <c:pt idx="18">
                  <c:v>2.246670866313267</c:v>
                </c:pt>
                <c:pt idx="19">
                  <c:v>2.2384606175173283</c:v>
                </c:pt>
                <c:pt idx="20">
                  <c:v>2.2310036073361075</c:v>
                </c:pt>
                <c:pt idx="21">
                  <c:v>2.2238898750996547</c:v>
                </c:pt>
                <c:pt idx="22">
                  <c:v>2.21772458849184</c:v>
                </c:pt>
                <c:pt idx="23">
                  <c:v>2.2108730890052355</c:v>
                </c:pt>
                <c:pt idx="24">
                  <c:v>2.204597820248471</c:v>
                </c:pt>
                <c:pt idx="25">
                  <c:v>2.198174875703202</c:v>
                </c:pt>
                <c:pt idx="26">
                  <c:v>2.191974491713651</c:v>
                </c:pt>
                <c:pt idx="27">
                  <c:v>2.1867287494059338</c:v>
                </c:pt>
                <c:pt idx="28">
                  <c:v>2.181634951947395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'[1]HMA projection tables'!$BW$235:$BZ$235</c:f>
              <c:strCache>
                <c:ptCount val="1"/>
                <c:pt idx="0">
                  <c:v>2012 projected household size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'[1]HMA projection tables'!$CA$228:$DC$228</c:f>
              <c:numCache>
                <c:ptCount val="2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</c:numCache>
            </c:numRef>
          </c:cat>
          <c:val>
            <c:numRef>
              <c:f>'[1]HMA projection tables'!$CA$235:$DC$235</c:f>
              <c:numCache>
                <c:ptCount val="29"/>
                <c:pt idx="12">
                  <c:v>2.2941496852722585</c:v>
                </c:pt>
                <c:pt idx="13">
                  <c:v>2.283409992859559</c:v>
                </c:pt>
                <c:pt idx="14">
                  <c:v>2.2729535373098195</c:v>
                </c:pt>
                <c:pt idx="15">
                  <c:v>2.2625244507572266</c:v>
                </c:pt>
                <c:pt idx="16">
                  <c:v>2.252674000840628</c:v>
                </c:pt>
                <c:pt idx="17">
                  <c:v>2.2442167092368166</c:v>
                </c:pt>
                <c:pt idx="18">
                  <c:v>2.2351729443447037</c:v>
                </c:pt>
                <c:pt idx="19">
                  <c:v>2.2271113147779045</c:v>
                </c:pt>
                <c:pt idx="20">
                  <c:v>2.2192994602413036</c:v>
                </c:pt>
                <c:pt idx="21">
                  <c:v>2.211889199776161</c:v>
                </c:pt>
                <c:pt idx="22">
                  <c:v>2.2054029040316423</c:v>
                </c:pt>
                <c:pt idx="23">
                  <c:v>2.1982874744033176</c:v>
                </c:pt>
                <c:pt idx="24">
                  <c:v>2.191760843579235</c:v>
                </c:pt>
                <c:pt idx="25">
                  <c:v>2.1849269301159087</c:v>
                </c:pt>
                <c:pt idx="26">
                  <c:v>2.178214972920241</c:v>
                </c:pt>
                <c:pt idx="27">
                  <c:v>2.1722909555459067</c:v>
                </c:pt>
                <c:pt idx="28">
                  <c:v>2.166632687237817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32478309"/>
        <c:axId val="23869326"/>
      </c:lineChart>
      <c:catAx>
        <c:axId val="32478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69326"/>
        <c:crosses val="autoZero"/>
        <c:auto val="1"/>
        <c:lblOffset val="100"/>
        <c:tickLblSkip val="1"/>
        <c:noMultiLvlLbl val="0"/>
      </c:catAx>
      <c:valAx>
        <c:axId val="23869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78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50925"/>
          <c:w val="0.237"/>
          <c:h val="0.1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590550</xdr:colOff>
      <xdr:row>117</xdr:row>
      <xdr:rowOff>66675</xdr:rowOff>
    </xdr:from>
    <xdr:to>
      <xdr:col>45</xdr:col>
      <xdr:colOff>752475</xdr:colOff>
      <xdr:row>141</xdr:row>
      <xdr:rowOff>161925</xdr:rowOff>
    </xdr:to>
    <xdr:graphicFrame>
      <xdr:nvGraphicFramePr>
        <xdr:cNvPr id="1" name="Chart 1"/>
        <xdr:cNvGraphicFramePr/>
      </xdr:nvGraphicFramePr>
      <xdr:xfrm>
        <a:off x="24507825" y="23012400"/>
        <a:ext cx="82772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590550</xdr:colOff>
      <xdr:row>14</xdr:row>
      <xdr:rowOff>190500</xdr:rowOff>
    </xdr:from>
    <xdr:to>
      <xdr:col>45</xdr:col>
      <xdr:colOff>752475</xdr:colOff>
      <xdr:row>31</xdr:row>
      <xdr:rowOff>28575</xdr:rowOff>
    </xdr:to>
    <xdr:graphicFrame>
      <xdr:nvGraphicFramePr>
        <xdr:cNvPr id="2" name="Chart 2"/>
        <xdr:cNvGraphicFramePr/>
      </xdr:nvGraphicFramePr>
      <xdr:xfrm>
        <a:off x="24507825" y="2933700"/>
        <a:ext cx="82772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590550</xdr:colOff>
      <xdr:row>33</xdr:row>
      <xdr:rowOff>76200</xdr:rowOff>
    </xdr:from>
    <xdr:to>
      <xdr:col>45</xdr:col>
      <xdr:colOff>752475</xdr:colOff>
      <xdr:row>51</xdr:row>
      <xdr:rowOff>190500</xdr:rowOff>
    </xdr:to>
    <xdr:graphicFrame>
      <xdr:nvGraphicFramePr>
        <xdr:cNvPr id="3" name="Chart 2"/>
        <xdr:cNvGraphicFramePr/>
      </xdr:nvGraphicFramePr>
      <xdr:xfrm>
        <a:off x="24507825" y="6610350"/>
        <a:ext cx="82772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0</xdr:colOff>
      <xdr:row>53</xdr:row>
      <xdr:rowOff>0</xdr:rowOff>
    </xdr:from>
    <xdr:to>
      <xdr:col>46</xdr:col>
      <xdr:colOff>9525</xdr:colOff>
      <xdr:row>67</xdr:row>
      <xdr:rowOff>152400</xdr:rowOff>
    </xdr:to>
    <xdr:graphicFrame>
      <xdr:nvGraphicFramePr>
        <xdr:cNvPr id="4" name="Chart 2"/>
        <xdr:cNvGraphicFramePr/>
      </xdr:nvGraphicFramePr>
      <xdr:xfrm>
        <a:off x="24507825" y="10458450"/>
        <a:ext cx="828675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35</xdr:col>
      <xdr:colOff>0</xdr:colOff>
      <xdr:row>70</xdr:row>
      <xdr:rowOff>0</xdr:rowOff>
    </xdr:from>
    <xdr:to>
      <xdr:col>46</xdr:col>
      <xdr:colOff>9525</xdr:colOff>
      <xdr:row>90</xdr:row>
      <xdr:rowOff>190500</xdr:rowOff>
    </xdr:to>
    <xdr:graphicFrame>
      <xdr:nvGraphicFramePr>
        <xdr:cNvPr id="5" name="Chart 2"/>
        <xdr:cNvGraphicFramePr/>
      </xdr:nvGraphicFramePr>
      <xdr:xfrm>
        <a:off x="24507825" y="13811250"/>
        <a:ext cx="8286750" cy="4057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0</xdr:colOff>
      <xdr:row>92</xdr:row>
      <xdr:rowOff>190500</xdr:rowOff>
    </xdr:from>
    <xdr:to>
      <xdr:col>46</xdr:col>
      <xdr:colOff>9525</xdr:colOff>
      <xdr:row>114</xdr:row>
      <xdr:rowOff>123825</xdr:rowOff>
    </xdr:to>
    <xdr:graphicFrame>
      <xdr:nvGraphicFramePr>
        <xdr:cNvPr id="6" name="Chart 2"/>
        <xdr:cNvGraphicFramePr/>
      </xdr:nvGraphicFramePr>
      <xdr:xfrm>
        <a:off x="24507825" y="18249900"/>
        <a:ext cx="8286750" cy="4238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y%20Bullen\Documents\Parish%20council\Population%20statistics\projections\2012%20based%20projections\keymid%202014%20persons%20projection%20SNPP%20to%2020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_SNPP_Population_persons"/>
      <sheetName val="HMA projection tables"/>
      <sheetName val="rev 2014 projection"/>
    </sheetNames>
    <sheetDataSet>
      <sheetData sheetId="1">
        <row r="151">
          <cell r="CA151">
            <v>2001</v>
          </cell>
          <cell r="CB151">
            <v>2002</v>
          </cell>
          <cell r="CC151">
            <v>2003</v>
          </cell>
          <cell r="CD151">
            <v>2004</v>
          </cell>
          <cell r="CE151">
            <v>2005</v>
          </cell>
          <cell r="CF151">
            <v>2006</v>
          </cell>
          <cell r="CG151">
            <v>2007</v>
          </cell>
          <cell r="CH151">
            <v>2008</v>
          </cell>
          <cell r="CI151">
            <v>2009</v>
          </cell>
          <cell r="CJ151">
            <v>2010</v>
          </cell>
          <cell r="CK151">
            <v>2011</v>
          </cell>
          <cell r="CL151">
            <v>2012</v>
          </cell>
          <cell r="CM151">
            <v>2013</v>
          </cell>
          <cell r="CN151">
            <v>2014</v>
          </cell>
          <cell r="CO151">
            <v>2015</v>
          </cell>
          <cell r="CP151">
            <v>2016</v>
          </cell>
          <cell r="CQ151">
            <v>2017</v>
          </cell>
          <cell r="CR151">
            <v>2018</v>
          </cell>
          <cell r="CS151">
            <v>2019</v>
          </cell>
          <cell r="CT151">
            <v>2020</v>
          </cell>
          <cell r="CU151">
            <v>2021</v>
          </cell>
          <cell r="CV151">
            <v>2022</v>
          </cell>
          <cell r="CW151">
            <v>2023</v>
          </cell>
          <cell r="CX151">
            <v>2024</v>
          </cell>
          <cell r="CY151">
            <v>2025</v>
          </cell>
          <cell r="CZ151">
            <v>2026</v>
          </cell>
          <cell r="DA151">
            <v>2027</v>
          </cell>
          <cell r="DB151">
            <v>2028</v>
          </cell>
          <cell r="DC151">
            <v>2029</v>
          </cell>
        </row>
        <row r="156">
          <cell r="CA156">
            <v>2.4747987413673327</v>
          </cell>
          <cell r="CB156">
            <v>2.4612588326593965</v>
          </cell>
          <cell r="CC156">
            <v>2.4516862911380017</v>
          </cell>
          <cell r="CD156">
            <v>2.4413077118317954</v>
          </cell>
          <cell r="CE156">
            <v>2.429774274453601</v>
          </cell>
          <cell r="CF156">
            <v>2.4306076336866997</v>
          </cell>
          <cell r="CG156">
            <v>2.43244835377663</v>
          </cell>
          <cell r="CH156">
            <v>2.4387176167873297</v>
          </cell>
          <cell r="CI156">
            <v>2.440672986835628</v>
          </cell>
          <cell r="CJ156">
            <v>2.4506526183362163</v>
          </cell>
          <cell r="CK156">
            <v>2.4672822253536477</v>
          </cell>
          <cell r="CL156">
            <v>2.472507460402479</v>
          </cell>
          <cell r="CM156">
            <v>2.4711162393418546</v>
          </cell>
          <cell r="CN156">
            <v>2.4748465267743853</v>
          </cell>
        </row>
        <row r="157">
          <cell r="CO157">
            <v>2.4789880100407817</v>
          </cell>
          <cell r="CP157">
            <v>2.475547719424613</v>
          </cell>
          <cell r="CQ157">
            <v>2.4729208346651474</v>
          </cell>
          <cell r="CR157">
            <v>2.4692270330166415</v>
          </cell>
          <cell r="CS157">
            <v>2.4637661836334606</v>
          </cell>
          <cell r="CT157">
            <v>2.4584868854418445</v>
          </cell>
          <cell r="CU157">
            <v>2.4521687684148494</v>
          </cell>
          <cell r="CV157">
            <v>2.448068175209837</v>
          </cell>
          <cell r="CW157">
            <v>2.4439960721800675</v>
          </cell>
          <cell r="CX157">
            <v>2.439559281188455</v>
          </cell>
          <cell r="CY157">
            <v>2.435921662277651</v>
          </cell>
          <cell r="CZ157">
            <v>2.4309814231429274</v>
          </cell>
          <cell r="DA157">
            <v>2.4262443492570545</v>
          </cell>
          <cell r="DB157">
            <v>2.4204203607477752</v>
          </cell>
          <cell r="DC157">
            <v>2.4150542708824916</v>
          </cell>
        </row>
        <row r="158">
          <cell r="CM158">
            <v>2.474642828572507</v>
          </cell>
          <cell r="CN158">
            <v>2.4728151555492754</v>
          </cell>
          <cell r="CO158">
            <v>2.47027750606765</v>
          </cell>
          <cell r="CP158">
            <v>2.4716849406313353</v>
          </cell>
          <cell r="CQ158">
            <v>2.464007607626164</v>
          </cell>
          <cell r="CR158">
            <v>2.460922798204511</v>
          </cell>
          <cell r="CS158">
            <v>2.4563060348718517</v>
          </cell>
          <cell r="CT158">
            <v>2.451789747211233</v>
          </cell>
          <cell r="CU158">
            <v>2.446817458544083</v>
          </cell>
          <cell r="CV158">
            <v>2.443417148439591</v>
          </cell>
          <cell r="CW158">
            <v>2.439645140390197</v>
          </cell>
          <cell r="CX158">
            <v>2.4354005290659697</v>
          </cell>
          <cell r="CY158">
            <v>2.431921386753419</v>
          </cell>
          <cell r="CZ158">
            <v>2.427445794350801</v>
          </cell>
          <cell r="DA158">
            <v>2.423162097089337</v>
          </cell>
          <cell r="DB158">
            <v>2.4176245110252896</v>
          </cell>
          <cell r="DC158">
            <v>2.4123548963215233</v>
          </cell>
        </row>
        <row r="167">
          <cell r="CA167">
            <v>2001</v>
          </cell>
          <cell r="CB167">
            <v>2002</v>
          </cell>
          <cell r="CC167">
            <v>2003</v>
          </cell>
          <cell r="CD167">
            <v>2004</v>
          </cell>
          <cell r="CE167">
            <v>2005</v>
          </cell>
          <cell r="CF167">
            <v>2006</v>
          </cell>
          <cell r="CG167">
            <v>2007</v>
          </cell>
          <cell r="CH167">
            <v>2008</v>
          </cell>
          <cell r="CI167">
            <v>2009</v>
          </cell>
          <cell r="CJ167" t="str">
            <v>2010</v>
          </cell>
          <cell r="CK167">
            <v>2011</v>
          </cell>
          <cell r="CL167">
            <v>2012</v>
          </cell>
          <cell r="CM167">
            <v>2013</v>
          </cell>
          <cell r="CN167">
            <v>2014</v>
          </cell>
          <cell r="CO167">
            <v>2015</v>
          </cell>
          <cell r="CP167">
            <v>2016</v>
          </cell>
          <cell r="CQ167">
            <v>2017</v>
          </cell>
          <cell r="CR167">
            <v>2018</v>
          </cell>
          <cell r="CS167">
            <v>2019</v>
          </cell>
          <cell r="CT167">
            <v>2020</v>
          </cell>
          <cell r="CU167">
            <v>2021</v>
          </cell>
          <cell r="CV167">
            <v>2022</v>
          </cell>
          <cell r="CW167">
            <v>2023</v>
          </cell>
          <cell r="CX167">
            <v>2024</v>
          </cell>
          <cell r="CY167">
            <v>2025</v>
          </cell>
          <cell r="CZ167">
            <v>2026</v>
          </cell>
          <cell r="DA167">
            <v>2027</v>
          </cell>
          <cell r="DB167">
            <v>2028</v>
          </cell>
          <cell r="DC167">
            <v>2029</v>
          </cell>
        </row>
        <row r="172">
          <cell r="BX172" t="str">
            <v>actual household size</v>
          </cell>
          <cell r="CA172">
            <v>2.4549247089673805</v>
          </cell>
          <cell r="CB172">
            <v>2.444738819249476</v>
          </cell>
          <cell r="CC172">
            <v>2.4371077870308246</v>
          </cell>
          <cell r="CD172">
            <v>2.424976444723618</v>
          </cell>
          <cell r="CE172">
            <v>2.4215179968701097</v>
          </cell>
          <cell r="CF172">
            <v>2.4169561653460323</v>
          </cell>
          <cell r="CG172">
            <v>2.4113472411776176</v>
          </cell>
          <cell r="CH172">
            <v>2.4047498932826263</v>
          </cell>
          <cell r="CI172">
            <v>2.4038074601454884</v>
          </cell>
          <cell r="CJ172">
            <v>2.4015632255068873</v>
          </cell>
          <cell r="CK172">
            <v>2.4013381806930694</v>
          </cell>
          <cell r="CL172">
            <v>2.3908364083640836</v>
          </cell>
          <cell r="CM172">
            <v>2.3843408175014393</v>
          </cell>
          <cell r="CN172">
            <v>2.3762029746281716</v>
          </cell>
        </row>
        <row r="173">
          <cell r="BW173" t="str">
            <v>2014 projected household size</v>
          </cell>
          <cell r="CO173">
            <v>2.369399181011602</v>
          </cell>
          <cell r="CP173">
            <v>2.3606004376697856</v>
          </cell>
          <cell r="CQ173">
            <v>2.3525575118252124</v>
          </cell>
          <cell r="CR173">
            <v>2.3463830033619724</v>
          </cell>
          <cell r="CS173">
            <v>2.339148695846028</v>
          </cell>
          <cell r="CT173">
            <v>2.3326224636877706</v>
          </cell>
          <cell r="CU173">
            <v>2.3264532921583765</v>
          </cell>
          <cell r="CV173">
            <v>2.3199492157507953</v>
          </cell>
          <cell r="CW173">
            <v>2.313918430431304</v>
          </cell>
          <cell r="CX173">
            <v>2.3077363261467227</v>
          </cell>
          <cell r="CY173">
            <v>2.301777813759355</v>
          </cell>
          <cell r="CZ173">
            <v>2.295405625939446</v>
          </cell>
          <cell r="DA173">
            <v>2.2898271257655605</v>
          </cell>
          <cell r="DB173">
            <v>2.2846932808845417</v>
          </cell>
          <cell r="DC173">
            <v>2.2792720699749585</v>
          </cell>
        </row>
        <row r="174">
          <cell r="BW174" t="str">
            <v>2012 projected household size</v>
          </cell>
          <cell r="CM174">
            <v>2.3847757789175534</v>
          </cell>
          <cell r="CN174">
            <v>2.3788318547005294</v>
          </cell>
          <cell r="CO174">
            <v>2.3730602249914776</v>
          </cell>
          <cell r="CP174">
            <v>2.3657228475699283</v>
          </cell>
          <cell r="CQ174">
            <v>2.3587797650228244</v>
          </cell>
          <cell r="CR174">
            <v>2.3533857456385077</v>
          </cell>
          <cell r="CS174">
            <v>2.3472977079482438</v>
          </cell>
          <cell r="CT174">
            <v>2.3418071058529595</v>
          </cell>
          <cell r="CU174">
            <v>2.3359054502975214</v>
          </cell>
          <cell r="CV174">
            <v>2.3296274481357897</v>
          </cell>
          <cell r="CW174">
            <v>2.3236609485368316</v>
          </cell>
          <cell r="CX174">
            <v>2.3176795358498676</v>
          </cell>
          <cell r="CY174">
            <v>2.311863325740319</v>
          </cell>
          <cell r="CZ174">
            <v>2.3054742333675238</v>
          </cell>
          <cell r="DA174">
            <v>2.299957876230661</v>
          </cell>
          <cell r="DB174">
            <v>2.2949781111227665</v>
          </cell>
          <cell r="DC174">
            <v>2.28986496731117</v>
          </cell>
        </row>
        <row r="187">
          <cell r="CA187">
            <v>2001</v>
          </cell>
          <cell r="CB187">
            <v>2002</v>
          </cell>
          <cell r="CC187">
            <v>2003</v>
          </cell>
          <cell r="CD187">
            <v>2004</v>
          </cell>
          <cell r="CE187">
            <v>2005</v>
          </cell>
          <cell r="CF187">
            <v>2006</v>
          </cell>
          <cell r="CG187">
            <v>2007</v>
          </cell>
          <cell r="CH187">
            <v>2008</v>
          </cell>
          <cell r="CI187">
            <v>2009</v>
          </cell>
          <cell r="CJ187">
            <v>2010</v>
          </cell>
          <cell r="CK187">
            <v>2011</v>
          </cell>
          <cell r="CL187">
            <v>2012</v>
          </cell>
          <cell r="CM187">
            <v>2013</v>
          </cell>
          <cell r="CN187">
            <v>2014</v>
          </cell>
          <cell r="CO187">
            <v>2015</v>
          </cell>
          <cell r="CP187">
            <v>2016</v>
          </cell>
          <cell r="CQ187">
            <v>2017</v>
          </cell>
          <cell r="CR187">
            <v>2018</v>
          </cell>
          <cell r="CS187">
            <v>2019</v>
          </cell>
          <cell r="CT187">
            <v>2020</v>
          </cell>
          <cell r="CU187">
            <v>2021</v>
          </cell>
          <cell r="CV187">
            <v>2022</v>
          </cell>
          <cell r="CW187">
            <v>2023</v>
          </cell>
          <cell r="CX187">
            <v>2024</v>
          </cell>
          <cell r="CY187">
            <v>2025</v>
          </cell>
          <cell r="CZ187">
            <v>2026</v>
          </cell>
          <cell r="DA187">
            <v>2027</v>
          </cell>
          <cell r="DB187">
            <v>2028</v>
          </cell>
          <cell r="DC187">
            <v>2029</v>
          </cell>
        </row>
        <row r="192">
          <cell r="BW192" t="str">
            <v>actual household size</v>
          </cell>
          <cell r="CA192">
            <v>2.4484394250513346</v>
          </cell>
          <cell r="CB192">
            <v>2.439683478473681</v>
          </cell>
          <cell r="CC192">
            <v>2.4339916000323076</v>
          </cell>
          <cell r="CD192">
            <v>2.424707631716433</v>
          </cell>
          <cell r="CE192">
            <v>2.418783095214307</v>
          </cell>
          <cell r="CF192">
            <v>2.413678974176031</v>
          </cell>
          <cell r="CG192">
            <v>2.405447806561685</v>
          </cell>
          <cell r="CH192">
            <v>2.3999844997287454</v>
          </cell>
          <cell r="CI192">
            <v>2.392341735616702</v>
          </cell>
          <cell r="CJ192">
            <v>2.3810787082983436</v>
          </cell>
          <cell r="CK192">
            <v>2.3751704545454544</v>
          </cell>
          <cell r="CL192">
            <v>2.368852150335166</v>
          </cell>
          <cell r="CM192">
            <v>2.364299921191879</v>
          </cell>
          <cell r="CN192">
            <v>2.355838530191568</v>
          </cell>
        </row>
        <row r="193">
          <cell r="BW193" t="str">
            <v>2014 projected household size</v>
          </cell>
          <cell r="CO193">
            <v>2.3478751044044768</v>
          </cell>
          <cell r="CP193">
            <v>2.3391386472539626</v>
          </cell>
          <cell r="CQ193">
            <v>2.3324881719642594</v>
          </cell>
          <cell r="CR193">
            <v>2.32643286948613</v>
          </cell>
          <cell r="CS193">
            <v>2.3195308555019776</v>
          </cell>
          <cell r="CT193">
            <v>2.3135716694469854</v>
          </cell>
          <cell r="CU193">
            <v>2.3068847297658266</v>
          </cell>
          <cell r="CV193">
            <v>2.3029874690265486</v>
          </cell>
          <cell r="CW193">
            <v>2.2987704093299794</v>
          </cell>
          <cell r="CX193">
            <v>2.2935836042081714</v>
          </cell>
          <cell r="CY193">
            <v>2.2890790648394215</v>
          </cell>
          <cell r="CZ193">
            <v>2.2836501044129576</v>
          </cell>
          <cell r="DA193">
            <v>2.2790866029611077</v>
          </cell>
          <cell r="DB193">
            <v>2.274727358007846</v>
          </cell>
          <cell r="DC193">
            <v>2.269880099013258</v>
          </cell>
        </row>
        <row r="194">
          <cell r="BW194" t="str">
            <v>2012 projected household size</v>
          </cell>
          <cell r="CM194">
            <v>2.3618741494055184</v>
          </cell>
          <cell r="CN194">
            <v>2.3543921943079633</v>
          </cell>
          <cell r="CO194">
            <v>2.346053808692456</v>
          </cell>
          <cell r="CP194">
            <v>2.3380328343531467</v>
          </cell>
          <cell r="CQ194">
            <v>2.3320469370801127</v>
          </cell>
          <cell r="CR194">
            <v>2.3262462163953215</v>
          </cell>
          <cell r="CS194">
            <v>2.3202022908897177</v>
          </cell>
          <cell r="CT194">
            <v>2.3147686874735802</v>
          </cell>
          <cell r="CU194">
            <v>2.3086342903045542</v>
          </cell>
          <cell r="CV194">
            <v>2.3049224995666493</v>
          </cell>
          <cell r="CW194">
            <v>2.3008034893924534</v>
          </cell>
          <cell r="CX194">
            <v>2.2959436987704915</v>
          </cell>
          <cell r="CY194">
            <v>2.291502839897594</v>
          </cell>
          <cell r="CZ194">
            <v>2.2862754476908576</v>
          </cell>
          <cell r="DA194">
            <v>2.2817379901714974</v>
          </cell>
          <cell r="DB194">
            <v>2.277224299375747</v>
          </cell>
          <cell r="DC194">
            <v>2.273837254966669</v>
          </cell>
        </row>
        <row r="204">
          <cell r="CA204">
            <v>2001</v>
          </cell>
          <cell r="CB204">
            <v>2002</v>
          </cell>
          <cell r="CC204">
            <v>2003</v>
          </cell>
          <cell r="CD204">
            <v>2004</v>
          </cell>
          <cell r="CE204">
            <v>2005</v>
          </cell>
          <cell r="CF204">
            <v>2006</v>
          </cell>
          <cell r="CG204">
            <v>2007</v>
          </cell>
          <cell r="CH204">
            <v>2008</v>
          </cell>
          <cell r="CI204">
            <v>2009</v>
          </cell>
          <cell r="CJ204">
            <v>2010</v>
          </cell>
          <cell r="CK204">
            <v>2011</v>
          </cell>
          <cell r="CL204">
            <v>2012</v>
          </cell>
          <cell r="CM204">
            <v>2013</v>
          </cell>
          <cell r="CN204">
            <v>2014</v>
          </cell>
          <cell r="CO204">
            <v>2015</v>
          </cell>
          <cell r="CP204">
            <v>2016</v>
          </cell>
          <cell r="CQ204">
            <v>2017</v>
          </cell>
          <cell r="CR204">
            <v>2018</v>
          </cell>
          <cell r="CS204">
            <v>2019</v>
          </cell>
          <cell r="CT204">
            <v>2020</v>
          </cell>
          <cell r="CU204">
            <v>2021</v>
          </cell>
          <cell r="CV204">
            <v>2022</v>
          </cell>
          <cell r="CW204">
            <v>2023</v>
          </cell>
          <cell r="CX204">
            <v>2024</v>
          </cell>
          <cell r="CY204">
            <v>2025</v>
          </cell>
          <cell r="CZ204">
            <v>2026</v>
          </cell>
          <cell r="DA204">
            <v>2027</v>
          </cell>
          <cell r="DB204">
            <v>2028</v>
          </cell>
          <cell r="DC204">
            <v>2029</v>
          </cell>
        </row>
        <row r="209">
          <cell r="BX209" t="str">
            <v>actual household size</v>
          </cell>
          <cell r="CA209">
            <v>2.400307169107564</v>
          </cell>
          <cell r="CB209">
            <v>2.403171591217132</v>
          </cell>
          <cell r="CC209">
            <v>2.3972326163620212</v>
          </cell>
          <cell r="CD209">
            <v>2.4001386777608875</v>
          </cell>
          <cell r="CE209">
            <v>2.3970653857259103</v>
          </cell>
          <cell r="CF209">
            <v>2.394272334293948</v>
          </cell>
          <cell r="CG209">
            <v>2.393109719135179</v>
          </cell>
          <cell r="CH209">
            <v>2.388872374157749</v>
          </cell>
          <cell r="CI209">
            <v>2.38899217221135</v>
          </cell>
          <cell r="CJ209">
            <v>2.3871908595670828</v>
          </cell>
          <cell r="CK209">
            <v>2.3879291909231317</v>
          </cell>
          <cell r="CL209">
            <v>2.3832852344230497</v>
          </cell>
          <cell r="CM209">
            <v>2.380989289740699</v>
          </cell>
          <cell r="CN209">
            <v>2.3820590285847083</v>
          </cell>
        </row>
        <row r="210">
          <cell r="BW210" t="str">
            <v>2014 projected household size</v>
          </cell>
          <cell r="CO210">
            <v>2.3751595734902105</v>
          </cell>
          <cell r="CP210">
            <v>2.370570031610306</v>
          </cell>
          <cell r="CQ210">
            <v>2.3654968614304677</v>
          </cell>
          <cell r="CR210">
            <v>2.361539765261353</v>
          </cell>
          <cell r="CS210">
            <v>2.3571512253173483</v>
          </cell>
          <cell r="CT210">
            <v>2.3534037786068023</v>
          </cell>
          <cell r="CU210">
            <v>2.3508003068213736</v>
          </cell>
          <cell r="CV210">
            <v>2.3476688067111797</v>
          </cell>
          <cell r="CW210">
            <v>2.344422691997795</v>
          </cell>
          <cell r="CX210">
            <v>2.3403130330658377</v>
          </cell>
          <cell r="CY210">
            <v>2.3362909889835275</v>
          </cell>
          <cell r="CZ210">
            <v>2.3310249169092296</v>
          </cell>
          <cell r="DA210">
            <v>2.3261507850402245</v>
          </cell>
          <cell r="DB210">
            <v>2.3207101566940005</v>
          </cell>
          <cell r="DC210">
            <v>2.3149652501106686</v>
          </cell>
        </row>
        <row r="211">
          <cell r="BW211" t="str">
            <v>2012 projected household size</v>
          </cell>
          <cell r="CM211">
            <v>2.3773749502237003</v>
          </cell>
          <cell r="CN211">
            <v>2.371008619491172</v>
          </cell>
          <cell r="CO211">
            <v>2.364004857149403</v>
          </cell>
          <cell r="CP211">
            <v>2.3578538126953923</v>
          </cell>
          <cell r="CQ211">
            <v>2.3513553126679807</v>
          </cell>
          <cell r="CR211">
            <v>2.346303441246205</v>
          </cell>
          <cell r="CS211">
            <v>2.3411083077597548</v>
          </cell>
          <cell r="CT211">
            <v>2.3365177006507594</v>
          </cell>
          <cell r="CU211">
            <v>2.331883210268739</v>
          </cell>
          <cell r="CV211">
            <v>2.3268717948717947</v>
          </cell>
          <cell r="CW211">
            <v>2.3220222759781235</v>
          </cell>
          <cell r="CX211">
            <v>2.31699</v>
          </cell>
          <cell r="CY211">
            <v>2.312311689652325</v>
          </cell>
          <cell r="CZ211">
            <v>2.306059937811963</v>
          </cell>
          <cell r="DA211">
            <v>2.3001979318734795</v>
          </cell>
          <cell r="DB211">
            <v>2.294045379637445</v>
          </cell>
          <cell r="DC211">
            <v>2.2878235364420454</v>
          </cell>
        </row>
        <row r="228">
          <cell r="CA228">
            <v>2001</v>
          </cell>
          <cell r="CB228">
            <v>2002</v>
          </cell>
          <cell r="CC228">
            <v>2003</v>
          </cell>
          <cell r="CD228">
            <v>2004</v>
          </cell>
          <cell r="CE228">
            <v>2005</v>
          </cell>
          <cell r="CF228">
            <v>2006</v>
          </cell>
          <cell r="CG228">
            <v>2007</v>
          </cell>
          <cell r="CH228">
            <v>2008</v>
          </cell>
          <cell r="CI228">
            <v>2009</v>
          </cell>
          <cell r="CJ228">
            <v>2010</v>
          </cell>
          <cell r="CK228">
            <v>2011</v>
          </cell>
          <cell r="CL228">
            <v>2012</v>
          </cell>
          <cell r="CM228">
            <v>2013</v>
          </cell>
          <cell r="CN228">
            <v>2014</v>
          </cell>
          <cell r="CO228">
            <v>2015</v>
          </cell>
          <cell r="CP228">
            <v>2016</v>
          </cell>
          <cell r="CQ228">
            <v>2017</v>
          </cell>
          <cell r="CR228">
            <v>2018</v>
          </cell>
          <cell r="CS228">
            <v>2019</v>
          </cell>
          <cell r="CT228">
            <v>2020</v>
          </cell>
          <cell r="CU228">
            <v>2021</v>
          </cell>
          <cell r="CV228">
            <v>2022</v>
          </cell>
          <cell r="CW228">
            <v>2023</v>
          </cell>
          <cell r="CX228">
            <v>2024</v>
          </cell>
          <cell r="CY228">
            <v>2025</v>
          </cell>
          <cell r="CZ228">
            <v>2026</v>
          </cell>
          <cell r="DA228">
            <v>2027</v>
          </cell>
          <cell r="DB228">
            <v>2028</v>
          </cell>
          <cell r="DC228">
            <v>2029</v>
          </cell>
        </row>
        <row r="233">
          <cell r="BW233" t="str">
            <v>actual household size</v>
          </cell>
          <cell r="CA233">
            <v>2.3597689964460993</v>
          </cell>
          <cell r="CB233">
            <v>2.3574203574203576</v>
          </cell>
          <cell r="CC233">
            <v>2.351012255258942</v>
          </cell>
          <cell r="CD233">
            <v>2.347454647001634</v>
          </cell>
          <cell r="CE233">
            <v>2.345384725371244</v>
          </cell>
          <cell r="CF233">
            <v>2.342311243126079</v>
          </cell>
          <cell r="CG233">
            <v>2.346284854245881</v>
          </cell>
          <cell r="CH233">
            <v>2.3416629160714635</v>
          </cell>
          <cell r="CI233">
            <v>2.3367916065369165</v>
          </cell>
          <cell r="CJ233">
            <v>2.3260823285788934</v>
          </cell>
          <cell r="CK233">
            <v>2.3195239009406796</v>
          </cell>
          <cell r="CL233">
            <v>2.304096919666743</v>
          </cell>
          <cell r="CM233">
            <v>2.2990976241242764</v>
          </cell>
          <cell r="CN233">
            <v>2.2937698954070034</v>
          </cell>
        </row>
        <row r="234">
          <cell r="BW234" t="str">
            <v>2014 projected household size</v>
          </cell>
          <cell r="CO234">
            <v>2.2832033404727015</v>
          </cell>
          <cell r="CP234">
            <v>2.2729696275605216</v>
          </cell>
          <cell r="CQ234">
            <v>2.263776102045337</v>
          </cell>
          <cell r="CR234">
            <v>2.2556256407439954</v>
          </cell>
          <cell r="CS234">
            <v>2.246670866313267</v>
          </cell>
          <cell r="CT234">
            <v>2.2384606175173283</v>
          </cell>
          <cell r="CU234">
            <v>2.2310036073361075</v>
          </cell>
          <cell r="CV234">
            <v>2.2238898750996547</v>
          </cell>
          <cell r="CW234">
            <v>2.21772458849184</v>
          </cell>
          <cell r="CX234">
            <v>2.2108730890052355</v>
          </cell>
          <cell r="CY234">
            <v>2.204597820248471</v>
          </cell>
          <cell r="CZ234">
            <v>2.198174875703202</v>
          </cell>
          <cell r="DA234">
            <v>2.191974491713651</v>
          </cell>
          <cell r="DB234">
            <v>2.1867287494059338</v>
          </cell>
          <cell r="DC234">
            <v>2.181634951947395</v>
          </cell>
        </row>
        <row r="235">
          <cell r="BW235" t="str">
            <v>2012 projected household size</v>
          </cell>
          <cell r="CM235">
            <v>2.2941496852722585</v>
          </cell>
          <cell r="CN235">
            <v>2.283409992859559</v>
          </cell>
          <cell r="CO235">
            <v>2.2729535373098195</v>
          </cell>
          <cell r="CP235">
            <v>2.2625244507572266</v>
          </cell>
          <cell r="CQ235">
            <v>2.252674000840628</v>
          </cell>
          <cell r="CR235">
            <v>2.2442167092368166</v>
          </cell>
          <cell r="CS235">
            <v>2.2351729443447037</v>
          </cell>
          <cell r="CT235">
            <v>2.2271113147779045</v>
          </cell>
          <cell r="CU235">
            <v>2.2192994602413036</v>
          </cell>
          <cell r="CV235">
            <v>2.211889199776161</v>
          </cell>
          <cell r="CW235">
            <v>2.2054029040316423</v>
          </cell>
          <cell r="CX235">
            <v>2.1982874744033176</v>
          </cell>
          <cell r="CY235">
            <v>2.191760843579235</v>
          </cell>
          <cell r="CZ235">
            <v>2.1849269301159087</v>
          </cell>
          <cell r="DA235">
            <v>2.178214972920241</v>
          </cell>
          <cell r="DB235">
            <v>2.1722909555459067</v>
          </cell>
          <cell r="DC235">
            <v>2.166632687237817</v>
          </cell>
        </row>
        <row r="252">
          <cell r="CA252">
            <v>2001</v>
          </cell>
          <cell r="CB252">
            <v>2002</v>
          </cell>
          <cell r="CC252">
            <v>2003</v>
          </cell>
          <cell r="CD252">
            <v>2004</v>
          </cell>
          <cell r="CE252">
            <v>2005</v>
          </cell>
          <cell r="CF252">
            <v>2006</v>
          </cell>
          <cell r="CG252">
            <v>2007</v>
          </cell>
          <cell r="CH252">
            <v>2008</v>
          </cell>
          <cell r="CI252">
            <v>2009</v>
          </cell>
          <cell r="CJ252">
            <v>2010</v>
          </cell>
          <cell r="CK252">
            <v>2011</v>
          </cell>
          <cell r="CL252">
            <v>2012</v>
          </cell>
          <cell r="CM252">
            <v>2013</v>
          </cell>
          <cell r="CN252">
            <v>2014</v>
          </cell>
          <cell r="CO252">
            <v>2015</v>
          </cell>
          <cell r="CP252">
            <v>2016</v>
          </cell>
          <cell r="CQ252">
            <v>2017</v>
          </cell>
          <cell r="CR252">
            <v>2018</v>
          </cell>
          <cell r="CS252">
            <v>2019</v>
          </cell>
          <cell r="CT252">
            <v>2020</v>
          </cell>
          <cell r="CU252">
            <v>2021</v>
          </cell>
          <cell r="CV252">
            <v>2022</v>
          </cell>
          <cell r="CW252">
            <v>2023</v>
          </cell>
          <cell r="CX252">
            <v>2024</v>
          </cell>
          <cell r="CY252">
            <v>2025</v>
          </cell>
          <cell r="CZ252">
            <v>2026</v>
          </cell>
          <cell r="DA252">
            <v>2027</v>
          </cell>
          <cell r="DB252">
            <v>2028</v>
          </cell>
          <cell r="DC252">
            <v>2029</v>
          </cell>
        </row>
        <row r="257">
          <cell r="CA257">
            <v>2.358238264447354</v>
          </cell>
          <cell r="CB257">
            <v>2.3690234447110945</v>
          </cell>
          <cell r="CC257">
            <v>2.377664605311022</v>
          </cell>
          <cell r="CD257">
            <v>2.3836883508746722</v>
          </cell>
          <cell r="CE257">
            <v>2.3809582787784422</v>
          </cell>
          <cell r="CF257">
            <v>2.375823521166246</v>
          </cell>
          <cell r="CG257">
            <v>2.3792569120412286</v>
          </cell>
          <cell r="CH257">
            <v>2.3771705292286405</v>
          </cell>
          <cell r="CI257">
            <v>2.3732396785051866</v>
          </cell>
          <cell r="CJ257">
            <v>2.3596091093912834</v>
          </cell>
          <cell r="CK257">
            <v>2.3458800286132777</v>
          </cell>
          <cell r="CL257">
            <v>2.34482292054257</v>
          </cell>
          <cell r="CM257">
            <v>2.34403250380904</v>
          </cell>
          <cell r="CN257">
            <v>2.3444842491212134</v>
          </cell>
        </row>
        <row r="258">
          <cell r="CO258">
            <v>2.3287684250840908</v>
          </cell>
          <cell r="CP258">
            <v>2.316175616189927</v>
          </cell>
          <cell r="CQ258">
            <v>2.3083021053148154</v>
          </cell>
          <cell r="CR258">
            <v>2.303969349779793</v>
          </cell>
          <cell r="CS258">
            <v>2.298476983397067</v>
          </cell>
          <cell r="CT258">
            <v>2.2906786834357398</v>
          </cell>
          <cell r="CU258">
            <v>2.283108257812624</v>
          </cell>
          <cell r="CV258">
            <v>2.2769179504142647</v>
          </cell>
          <cell r="CW258">
            <v>2.272873357321652</v>
          </cell>
          <cell r="CX258">
            <v>2.2685184057655867</v>
          </cell>
          <cell r="CY258">
            <v>2.2640623544830776</v>
          </cell>
          <cell r="CZ258">
            <v>2.2600043319862846</v>
          </cell>
          <cell r="DA258">
            <v>2.2561112816460507</v>
          </cell>
          <cell r="DB258">
            <v>2.252649170187085</v>
          </cell>
          <cell r="DC258">
            <v>2.2482803139228373</v>
          </cell>
        </row>
        <row r="259">
          <cell r="CM259">
            <v>2.3332647078598803</v>
          </cell>
          <cell r="CN259">
            <v>2.3218078479705535</v>
          </cell>
          <cell r="CO259">
            <v>2.3097578463515496</v>
          </cell>
          <cell r="CP259">
            <v>2.3016694338884087</v>
          </cell>
          <cell r="CQ259">
            <v>2.294677969113466</v>
          </cell>
          <cell r="CR259">
            <v>2.2878920878276734</v>
          </cell>
          <cell r="CS259">
            <v>2.2798993739599016</v>
          </cell>
          <cell r="CT259">
            <v>2.2714146058247553</v>
          </cell>
          <cell r="CU259">
            <v>2.2641402387836953</v>
          </cell>
          <cell r="CV259">
            <v>2.25724597563042</v>
          </cell>
          <cell r="CW259">
            <v>2.2514641024857998</v>
          </cell>
          <cell r="CX259">
            <v>2.245329863527703</v>
          </cell>
          <cell r="CY259">
            <v>2.239446063877643</v>
          </cell>
          <cell r="CZ259">
            <v>2.2340391973244147</v>
          </cell>
          <cell r="DA259">
            <v>2.2286407467986975</v>
          </cell>
          <cell r="DB259">
            <v>2.2232377640767904</v>
          </cell>
          <cell r="DC259">
            <v>2.2170157458643565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3"/>
  <sheetViews>
    <sheetView tabSelected="1" zoomScale="80" zoomScaleNormal="80" zoomScalePageLayoutView="0" workbookViewId="0" topLeftCell="A1">
      <selection activeCell="A1" sqref="A1:IV16384"/>
    </sheetView>
  </sheetViews>
  <sheetFormatPr defaultColWidth="8.8515625" defaultRowHeight="15"/>
  <cols>
    <col min="1" max="1" width="6.8515625" style="2" customWidth="1"/>
    <col min="2" max="5" width="12.421875" style="2" customWidth="1"/>
    <col min="6" max="32" width="10.28125" style="2" customWidth="1"/>
    <col min="33" max="33" width="12.140625" style="2" customWidth="1"/>
    <col min="34" max="34" width="12.28125" style="2" bestFit="1" customWidth="1"/>
    <col min="35" max="35" width="8.8515625" style="2" customWidth="1"/>
    <col min="36" max="46" width="11.28125" style="2" customWidth="1"/>
    <col min="47" max="16384" width="8.8515625" style="2" customWidth="1"/>
  </cols>
  <sheetData>
    <row r="1" ht="21">
      <c r="A1" s="1" t="s">
        <v>0</v>
      </c>
    </row>
    <row r="6" ht="15">
      <c r="A6" s="2" t="s">
        <v>1</v>
      </c>
    </row>
    <row r="11" spans="1:14" ht="15">
      <c r="A11" s="2" t="s">
        <v>2</v>
      </c>
      <c r="N11" s="3" t="s">
        <v>3</v>
      </c>
    </row>
    <row r="14" spans="37:43" ht="15">
      <c r="AK14" s="4"/>
      <c r="AL14" s="4"/>
      <c r="AM14" s="4"/>
      <c r="AN14" s="5"/>
      <c r="AO14" s="5"/>
      <c r="AP14" s="5"/>
      <c r="AQ14" s="6"/>
    </row>
    <row r="16" ht="15">
      <c r="AB16" s="7"/>
    </row>
    <row r="17" spans="2:20" ht="19.5" thickBot="1">
      <c r="B17" s="8" t="s">
        <v>4</v>
      </c>
      <c r="C17" s="9"/>
      <c r="D17" s="9"/>
      <c r="E17" s="9"/>
      <c r="T17" s="8" t="s">
        <v>4</v>
      </c>
    </row>
    <row r="18" spans="6:34" ht="15.75" thickBot="1">
      <c r="F18" s="10" t="s">
        <v>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">
        <v>6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2:34" ht="15">
      <c r="B19" s="11" t="s">
        <v>7</v>
      </c>
      <c r="C19" s="12"/>
      <c r="D19" s="12"/>
      <c r="E19" s="13"/>
      <c r="F19" s="14">
        <v>2001</v>
      </c>
      <c r="G19" s="14">
        <v>2002</v>
      </c>
      <c r="H19" s="14">
        <v>2003</v>
      </c>
      <c r="I19" s="14">
        <v>2004</v>
      </c>
      <c r="J19" s="14">
        <v>2005</v>
      </c>
      <c r="K19" s="14">
        <v>2006</v>
      </c>
      <c r="L19" s="14">
        <v>2007</v>
      </c>
      <c r="M19" s="14">
        <v>2008</v>
      </c>
      <c r="N19" s="14">
        <v>2009</v>
      </c>
      <c r="O19" s="14">
        <v>2010</v>
      </c>
      <c r="P19" s="14">
        <v>2011</v>
      </c>
      <c r="Q19" s="14">
        <v>2012</v>
      </c>
      <c r="R19" s="15">
        <v>2013</v>
      </c>
      <c r="S19" s="15">
        <v>2014</v>
      </c>
      <c r="T19" s="15">
        <v>2015</v>
      </c>
      <c r="U19" s="15">
        <v>2016</v>
      </c>
      <c r="V19" s="15">
        <v>2017</v>
      </c>
      <c r="W19" s="15">
        <v>2018</v>
      </c>
      <c r="X19" s="15">
        <v>2019</v>
      </c>
      <c r="Y19" s="15">
        <v>2020</v>
      </c>
      <c r="Z19" s="15">
        <v>2021</v>
      </c>
      <c r="AA19" s="15">
        <v>2022</v>
      </c>
      <c r="AB19" s="15">
        <v>2023</v>
      </c>
      <c r="AC19" s="15">
        <v>2024</v>
      </c>
      <c r="AD19" s="15">
        <v>2025</v>
      </c>
      <c r="AE19" s="15">
        <v>2026</v>
      </c>
      <c r="AF19" s="15">
        <v>2027</v>
      </c>
      <c r="AG19" s="15">
        <v>2028</v>
      </c>
      <c r="AH19" s="16">
        <v>2029</v>
      </c>
    </row>
    <row r="20" spans="2:35" ht="15">
      <c r="B20" s="17" t="s">
        <v>8</v>
      </c>
      <c r="C20" s="18"/>
      <c r="D20" s="18"/>
      <c r="E20" s="19"/>
      <c r="F20" s="2">
        <v>122355</v>
      </c>
      <c r="G20" s="2">
        <v>122415</v>
      </c>
      <c r="H20" s="2">
        <v>122636</v>
      </c>
      <c r="I20" s="2">
        <v>122137</v>
      </c>
      <c r="J20" s="2">
        <v>122804</v>
      </c>
      <c r="K20" s="2">
        <v>123479</v>
      </c>
      <c r="L20" s="2">
        <v>123920</v>
      </c>
      <c r="M20" s="2">
        <v>125142</v>
      </c>
      <c r="N20" s="2">
        <v>125946</v>
      </c>
      <c r="O20" s="20">
        <v>127180</v>
      </c>
      <c r="P20" s="21">
        <v>128447</v>
      </c>
      <c r="Q20" s="21">
        <v>130690</v>
      </c>
      <c r="R20" s="21">
        <v>133466</v>
      </c>
      <c r="S20" s="21">
        <v>136343</v>
      </c>
      <c r="T20" s="21">
        <v>139033</v>
      </c>
      <c r="U20" s="21">
        <v>141609</v>
      </c>
      <c r="V20" s="21">
        <v>143914</v>
      </c>
      <c r="W20" s="21">
        <v>146199</v>
      </c>
      <c r="X20" s="21">
        <v>148437</v>
      </c>
      <c r="Y20" s="21">
        <v>150596</v>
      </c>
      <c r="Z20" s="21">
        <v>152730</v>
      </c>
      <c r="AA20" s="21">
        <v>154763</v>
      </c>
      <c r="AB20" s="21">
        <v>156830</v>
      </c>
      <c r="AC20" s="21">
        <v>158929</v>
      </c>
      <c r="AD20" s="21">
        <v>161008</v>
      </c>
      <c r="AE20" s="21">
        <v>163160</v>
      </c>
      <c r="AF20" s="21">
        <v>165288</v>
      </c>
      <c r="AG20" s="21">
        <v>167430</v>
      </c>
      <c r="AH20" s="22">
        <v>169520</v>
      </c>
      <c r="AI20" s="7">
        <f>+AH20-P20</f>
        <v>41073</v>
      </c>
    </row>
    <row r="21" spans="2:34" ht="15">
      <c r="B21" s="23" t="s">
        <v>9</v>
      </c>
      <c r="C21" s="24"/>
      <c r="D21" s="24"/>
      <c r="E21" s="25"/>
      <c r="G21" s="7">
        <f aca="true" t="shared" si="0" ref="G21:AH21">+G20-F20</f>
        <v>60</v>
      </c>
      <c r="H21" s="7">
        <f t="shared" si="0"/>
        <v>221</v>
      </c>
      <c r="I21" s="7">
        <f t="shared" si="0"/>
        <v>-499</v>
      </c>
      <c r="J21" s="7">
        <f t="shared" si="0"/>
        <v>667</v>
      </c>
      <c r="K21" s="7">
        <f t="shared" si="0"/>
        <v>675</v>
      </c>
      <c r="L21" s="7">
        <f t="shared" si="0"/>
        <v>441</v>
      </c>
      <c r="M21" s="7">
        <f t="shared" si="0"/>
        <v>1222</v>
      </c>
      <c r="N21" s="7">
        <f t="shared" si="0"/>
        <v>804</v>
      </c>
      <c r="O21" s="26">
        <f t="shared" si="0"/>
        <v>1234</v>
      </c>
      <c r="P21" s="27">
        <f t="shared" si="0"/>
        <v>1267</v>
      </c>
      <c r="Q21" s="7">
        <f t="shared" si="0"/>
        <v>2243</v>
      </c>
      <c r="R21" s="7">
        <f t="shared" si="0"/>
        <v>2776</v>
      </c>
      <c r="S21" s="7">
        <f t="shared" si="0"/>
        <v>2877</v>
      </c>
      <c r="T21" s="7">
        <f t="shared" si="0"/>
        <v>2690</v>
      </c>
      <c r="U21" s="7">
        <f t="shared" si="0"/>
        <v>2576</v>
      </c>
      <c r="V21" s="7">
        <f t="shared" si="0"/>
        <v>2305</v>
      </c>
      <c r="W21" s="7">
        <f t="shared" si="0"/>
        <v>2285</v>
      </c>
      <c r="X21" s="7">
        <f t="shared" si="0"/>
        <v>2238</v>
      </c>
      <c r="Y21" s="7">
        <f t="shared" si="0"/>
        <v>2159</v>
      </c>
      <c r="Z21" s="7">
        <f t="shared" si="0"/>
        <v>2134</v>
      </c>
      <c r="AA21" s="7">
        <f t="shared" si="0"/>
        <v>2033</v>
      </c>
      <c r="AB21" s="7">
        <f t="shared" si="0"/>
        <v>2067</v>
      </c>
      <c r="AC21" s="7">
        <f t="shared" si="0"/>
        <v>2099</v>
      </c>
      <c r="AD21" s="7">
        <f t="shared" si="0"/>
        <v>2079</v>
      </c>
      <c r="AE21" s="7">
        <f t="shared" si="0"/>
        <v>2152</v>
      </c>
      <c r="AF21" s="7">
        <f t="shared" si="0"/>
        <v>2128</v>
      </c>
      <c r="AG21" s="7">
        <f t="shared" si="0"/>
        <v>2142</v>
      </c>
      <c r="AH21" s="26">
        <f t="shared" si="0"/>
        <v>2090</v>
      </c>
    </row>
    <row r="22" spans="2:34" ht="15.75" thickBot="1">
      <c r="B22" s="28" t="s">
        <v>10</v>
      </c>
      <c r="C22" s="29"/>
      <c r="D22" s="29"/>
      <c r="E22" s="30"/>
      <c r="G22" s="7">
        <f aca="true" t="shared" si="1" ref="G22:P22">+G21+F22</f>
        <v>60</v>
      </c>
      <c r="H22" s="7">
        <f t="shared" si="1"/>
        <v>281</v>
      </c>
      <c r="I22" s="7">
        <f t="shared" si="1"/>
        <v>-218</v>
      </c>
      <c r="J22" s="7">
        <f t="shared" si="1"/>
        <v>449</v>
      </c>
      <c r="K22" s="7">
        <f t="shared" si="1"/>
        <v>1124</v>
      </c>
      <c r="L22" s="7">
        <f t="shared" si="1"/>
        <v>1565</v>
      </c>
      <c r="M22" s="7">
        <f t="shared" si="1"/>
        <v>2787</v>
      </c>
      <c r="N22" s="7">
        <f t="shared" si="1"/>
        <v>3591</v>
      </c>
      <c r="O22" s="26">
        <f t="shared" si="1"/>
        <v>4825</v>
      </c>
      <c r="P22" s="27">
        <f t="shared" si="1"/>
        <v>6092</v>
      </c>
      <c r="Q22" s="7">
        <f>+Q21</f>
        <v>2243</v>
      </c>
      <c r="R22" s="7">
        <f aca="true" t="shared" si="2" ref="R22:AH22">+R21+Q22</f>
        <v>5019</v>
      </c>
      <c r="S22" s="7">
        <f t="shared" si="2"/>
        <v>7896</v>
      </c>
      <c r="T22" s="7">
        <f t="shared" si="2"/>
        <v>10586</v>
      </c>
      <c r="U22" s="7">
        <f t="shared" si="2"/>
        <v>13162</v>
      </c>
      <c r="V22" s="7">
        <f t="shared" si="2"/>
        <v>15467</v>
      </c>
      <c r="W22" s="7">
        <f t="shared" si="2"/>
        <v>17752</v>
      </c>
      <c r="X22" s="7">
        <f t="shared" si="2"/>
        <v>19990</v>
      </c>
      <c r="Y22" s="7">
        <f t="shared" si="2"/>
        <v>22149</v>
      </c>
      <c r="Z22" s="7">
        <f t="shared" si="2"/>
        <v>24283</v>
      </c>
      <c r="AA22" s="7">
        <f t="shared" si="2"/>
        <v>26316</v>
      </c>
      <c r="AB22" s="7">
        <f t="shared" si="2"/>
        <v>28383</v>
      </c>
      <c r="AC22" s="7">
        <f t="shared" si="2"/>
        <v>30482</v>
      </c>
      <c r="AD22" s="7">
        <f t="shared" si="2"/>
        <v>32561</v>
      </c>
      <c r="AE22" s="7">
        <f t="shared" si="2"/>
        <v>34713</v>
      </c>
      <c r="AF22" s="7">
        <f t="shared" si="2"/>
        <v>36841</v>
      </c>
      <c r="AG22" s="7">
        <f t="shared" si="2"/>
        <v>38983</v>
      </c>
      <c r="AH22" s="26">
        <f t="shared" si="2"/>
        <v>41073</v>
      </c>
    </row>
    <row r="23" spans="2:34" ht="15.75" thickBot="1">
      <c r="B23" s="17" t="s">
        <v>11</v>
      </c>
      <c r="C23" s="18"/>
      <c r="D23" s="18"/>
      <c r="E23" s="19"/>
      <c r="F23" s="2">
        <v>302804</v>
      </c>
      <c r="G23" s="2">
        <v>301295</v>
      </c>
      <c r="H23" s="2">
        <v>300665</v>
      </c>
      <c r="I23" s="2">
        <v>298174</v>
      </c>
      <c r="J23" s="2">
        <v>298386</v>
      </c>
      <c r="K23" s="2">
        <v>300129</v>
      </c>
      <c r="L23" s="2">
        <v>301429</v>
      </c>
      <c r="M23" s="2">
        <v>305186</v>
      </c>
      <c r="N23" s="2">
        <v>307393</v>
      </c>
      <c r="O23" s="31">
        <v>311674</v>
      </c>
      <c r="P23" s="2">
        <v>316915</v>
      </c>
      <c r="Q23" s="2">
        <v>323132</v>
      </c>
      <c r="R23" s="2">
        <v>329810</v>
      </c>
      <c r="S23" s="32">
        <v>337428</v>
      </c>
      <c r="T23" s="33">
        <v>344661.14</v>
      </c>
      <c r="U23" s="33">
        <v>350559.837</v>
      </c>
      <c r="V23" s="33">
        <v>355887.929</v>
      </c>
      <c r="W23" s="33">
        <v>360998.523</v>
      </c>
      <c r="X23" s="33">
        <v>365714.061</v>
      </c>
      <c r="Y23" s="33">
        <v>370238.291</v>
      </c>
      <c r="Z23" s="33">
        <v>374519.736</v>
      </c>
      <c r="AA23" s="33">
        <v>378870.375</v>
      </c>
      <c r="AB23" s="33">
        <v>383291.904</v>
      </c>
      <c r="AC23" s="33">
        <v>387716.717</v>
      </c>
      <c r="AD23" s="33">
        <v>392202.875</v>
      </c>
      <c r="AE23" s="33">
        <v>396638.929</v>
      </c>
      <c r="AF23" s="33">
        <v>401029.076</v>
      </c>
      <c r="AG23" s="33">
        <v>405250.981</v>
      </c>
      <c r="AH23" s="34">
        <v>409400</v>
      </c>
    </row>
    <row r="24" spans="2:34" ht="15">
      <c r="B24" s="35"/>
      <c r="C24" s="18" t="s">
        <v>12</v>
      </c>
      <c r="D24" s="18"/>
      <c r="E24" s="19"/>
      <c r="F24" s="36">
        <f aca="true" t="shared" si="3" ref="F24:S24">+F23/F20</f>
        <v>2.4747987413673327</v>
      </c>
      <c r="G24" s="36">
        <f t="shared" si="3"/>
        <v>2.4612588326593965</v>
      </c>
      <c r="H24" s="36">
        <f t="shared" si="3"/>
        <v>2.4516862911380017</v>
      </c>
      <c r="I24" s="36">
        <f t="shared" si="3"/>
        <v>2.4413077118317954</v>
      </c>
      <c r="J24" s="36">
        <f t="shared" si="3"/>
        <v>2.429774274453601</v>
      </c>
      <c r="K24" s="36">
        <f t="shared" si="3"/>
        <v>2.4306076336866997</v>
      </c>
      <c r="L24" s="36">
        <f t="shared" si="3"/>
        <v>2.43244835377663</v>
      </c>
      <c r="M24" s="36">
        <f t="shared" si="3"/>
        <v>2.4387176167873297</v>
      </c>
      <c r="N24" s="36">
        <f t="shared" si="3"/>
        <v>2.440672986835628</v>
      </c>
      <c r="O24" s="36">
        <f t="shared" si="3"/>
        <v>2.4506526183362163</v>
      </c>
      <c r="P24" s="36">
        <f t="shared" si="3"/>
        <v>2.4672822253536477</v>
      </c>
      <c r="Q24" s="36">
        <f t="shared" si="3"/>
        <v>2.472507460402479</v>
      </c>
      <c r="R24" s="36">
        <f t="shared" si="3"/>
        <v>2.4711162393418546</v>
      </c>
      <c r="S24" s="36">
        <f t="shared" si="3"/>
        <v>2.4748465267743853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37"/>
    </row>
    <row r="25" spans="2:34" ht="15">
      <c r="B25" s="17" t="s">
        <v>13</v>
      </c>
      <c r="C25" s="18"/>
      <c r="D25" s="18"/>
      <c r="E25" s="19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36">
        <f aca="true" t="shared" si="4" ref="T25:AH25">+T23/T20</f>
        <v>2.4789880100407817</v>
      </c>
      <c r="U25" s="36">
        <f t="shared" si="4"/>
        <v>2.475547719424613</v>
      </c>
      <c r="V25" s="36">
        <f t="shared" si="4"/>
        <v>2.4729208346651474</v>
      </c>
      <c r="W25" s="36">
        <f t="shared" si="4"/>
        <v>2.4692270330166415</v>
      </c>
      <c r="X25" s="36">
        <f t="shared" si="4"/>
        <v>2.4637661836334606</v>
      </c>
      <c r="Y25" s="36">
        <f t="shared" si="4"/>
        <v>2.4584868854418445</v>
      </c>
      <c r="Z25" s="36">
        <f t="shared" si="4"/>
        <v>2.4521687684148494</v>
      </c>
      <c r="AA25" s="36">
        <f t="shared" si="4"/>
        <v>2.448068175209837</v>
      </c>
      <c r="AB25" s="36">
        <f t="shared" si="4"/>
        <v>2.4439960721800675</v>
      </c>
      <c r="AC25" s="36">
        <f t="shared" si="4"/>
        <v>2.439559281188455</v>
      </c>
      <c r="AD25" s="36">
        <f t="shared" si="4"/>
        <v>2.435921662277651</v>
      </c>
      <c r="AE25" s="36">
        <f t="shared" si="4"/>
        <v>2.4309814231429274</v>
      </c>
      <c r="AF25" s="36">
        <f t="shared" si="4"/>
        <v>2.4262443492570545</v>
      </c>
      <c r="AG25" s="36">
        <f t="shared" si="4"/>
        <v>2.4204203607477752</v>
      </c>
      <c r="AH25" s="38">
        <f t="shared" si="4"/>
        <v>2.4150542708824916</v>
      </c>
    </row>
    <row r="26" spans="2:34" ht="15.75" thickBot="1">
      <c r="B26" s="39" t="s">
        <v>14</v>
      </c>
      <c r="C26" s="40"/>
      <c r="D26" s="40"/>
      <c r="E26" s="4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>
        <v>2.474642828572507</v>
      </c>
      <c r="S26" s="43">
        <v>2.4728151555492754</v>
      </c>
      <c r="T26" s="44">
        <v>2.47027750606765</v>
      </c>
      <c r="U26" s="44">
        <v>2.4716849406313353</v>
      </c>
      <c r="V26" s="44">
        <v>2.464007607626164</v>
      </c>
      <c r="W26" s="44">
        <v>2.460922798204511</v>
      </c>
      <c r="X26" s="44">
        <v>2.4563060348718517</v>
      </c>
      <c r="Y26" s="44">
        <v>2.451789747211233</v>
      </c>
      <c r="Z26" s="44">
        <v>2.446817458544083</v>
      </c>
      <c r="AA26" s="44">
        <v>2.443417148439591</v>
      </c>
      <c r="AB26" s="44">
        <v>2.439645140390197</v>
      </c>
      <c r="AC26" s="44">
        <v>2.4354005290659697</v>
      </c>
      <c r="AD26" s="44">
        <v>2.431921386753419</v>
      </c>
      <c r="AE26" s="44">
        <v>2.427445794350801</v>
      </c>
      <c r="AF26" s="44">
        <v>2.423162097089337</v>
      </c>
      <c r="AG26" s="44">
        <v>2.4176245110252896</v>
      </c>
      <c r="AH26" s="45">
        <v>2.4123548963215233</v>
      </c>
    </row>
    <row r="27" spans="20:27" ht="15">
      <c r="T27" s="2">
        <v>2014</v>
      </c>
      <c r="U27" s="2" t="s">
        <v>15</v>
      </c>
      <c r="Z27" s="46">
        <f>+P24-AH25</f>
        <v>0.052227954471156135</v>
      </c>
      <c r="AA27" s="47">
        <f>+Z27/P24</f>
        <v>0.021168212511104217</v>
      </c>
    </row>
    <row r="28" spans="20:27" ht="15.75" thickBot="1">
      <c r="T28" s="2">
        <v>2012</v>
      </c>
      <c r="U28" s="2" t="s">
        <v>15</v>
      </c>
      <c r="Z28" s="46">
        <f>+P24-AH26</f>
        <v>0.05492732903212438</v>
      </c>
      <c r="AA28" s="47">
        <f>+Z28/P24</f>
        <v>0.022262280523765932</v>
      </c>
    </row>
    <row r="29" spans="7:34" ht="15">
      <c r="G29" s="2" t="s">
        <v>16</v>
      </c>
      <c r="I29" s="2">
        <f>171000/141609</f>
        <v>1.207550367561384</v>
      </c>
      <c r="Z29" s="48"/>
      <c r="AA29" s="11" t="s">
        <v>30</v>
      </c>
      <c r="AB29" s="12"/>
      <c r="AC29" s="12"/>
      <c r="AD29" s="12"/>
      <c r="AE29" s="12"/>
      <c r="AF29" s="12"/>
      <c r="AG29" s="12"/>
      <c r="AH29" s="49">
        <f>+AH23/2.425</f>
        <v>168824.74226804124</v>
      </c>
    </row>
    <row r="30" spans="26:34" ht="15.75" thickBot="1">
      <c r="Z30" s="48"/>
      <c r="AA30" s="50" t="s">
        <v>17</v>
      </c>
      <c r="AB30" s="51"/>
      <c r="AC30" s="51"/>
      <c r="AD30" s="51"/>
      <c r="AE30" s="51"/>
      <c r="AF30" s="51"/>
      <c r="AG30" s="51"/>
      <c r="AH30" s="52">
        <f>+AH20-AH29</f>
        <v>695.2577319587581</v>
      </c>
    </row>
    <row r="31" ht="15">
      <c r="R31" s="2" t="s">
        <v>18</v>
      </c>
    </row>
    <row r="33" spans="2:20" ht="19.5" thickBot="1">
      <c r="B33" s="8" t="s">
        <v>19</v>
      </c>
      <c r="C33" s="9"/>
      <c r="D33" s="9"/>
      <c r="E33" s="9"/>
      <c r="F33" s="9"/>
      <c r="M33" s="53"/>
      <c r="N33" s="53"/>
      <c r="O33" s="53"/>
      <c r="P33" s="21"/>
      <c r="Q33" s="21"/>
      <c r="R33" s="21"/>
      <c r="S33" s="21"/>
      <c r="T33" s="8" t="s">
        <v>19</v>
      </c>
    </row>
    <row r="34" spans="6:34" ht="15.75" thickBot="1">
      <c r="F34" s="10" t="s">
        <v>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 t="s">
        <v>6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2:34" ht="15">
      <c r="B35" s="11" t="s">
        <v>7</v>
      </c>
      <c r="C35" s="12"/>
      <c r="D35" s="12"/>
      <c r="E35" s="13"/>
      <c r="F35" s="14">
        <v>2001</v>
      </c>
      <c r="G35" s="14">
        <v>2002</v>
      </c>
      <c r="H35" s="14">
        <v>2003</v>
      </c>
      <c r="I35" s="14">
        <v>2004</v>
      </c>
      <c r="J35" s="14">
        <v>2005</v>
      </c>
      <c r="K35" s="14">
        <v>2006</v>
      </c>
      <c r="L35" s="14">
        <v>2007</v>
      </c>
      <c r="M35" s="14">
        <v>2008</v>
      </c>
      <c r="N35" s="14">
        <v>2009</v>
      </c>
      <c r="O35" s="54" t="s">
        <v>20</v>
      </c>
      <c r="P35" s="55">
        <v>2011</v>
      </c>
      <c r="Q35" s="14">
        <v>2012</v>
      </c>
      <c r="R35" s="15">
        <v>2013</v>
      </c>
      <c r="S35" s="15">
        <v>2014</v>
      </c>
      <c r="T35" s="15">
        <v>2015</v>
      </c>
      <c r="U35" s="15">
        <v>2016</v>
      </c>
      <c r="V35" s="15">
        <v>2017</v>
      </c>
      <c r="W35" s="15">
        <v>2018</v>
      </c>
      <c r="X35" s="15">
        <v>2019</v>
      </c>
      <c r="Y35" s="15">
        <v>2020</v>
      </c>
      <c r="Z35" s="15">
        <v>2021</v>
      </c>
      <c r="AA35" s="15">
        <v>2022</v>
      </c>
      <c r="AB35" s="15">
        <v>2023</v>
      </c>
      <c r="AC35" s="15">
        <v>2024</v>
      </c>
      <c r="AD35" s="15">
        <v>2025</v>
      </c>
      <c r="AE35" s="15">
        <v>2026</v>
      </c>
      <c r="AF35" s="15">
        <v>2027</v>
      </c>
      <c r="AG35" s="15">
        <v>2028</v>
      </c>
      <c r="AH35" s="16">
        <v>2029</v>
      </c>
    </row>
    <row r="36" spans="2:35" ht="15">
      <c r="B36" s="56" t="s">
        <v>8</v>
      </c>
      <c r="C36" s="57"/>
      <c r="D36" s="57"/>
      <c r="E36" s="58"/>
      <c r="F36" s="59">
        <v>25169</v>
      </c>
      <c r="G36" s="59">
        <v>25289</v>
      </c>
      <c r="H36" s="59">
        <v>25337</v>
      </c>
      <c r="I36" s="59">
        <v>25472</v>
      </c>
      <c r="J36" s="59">
        <v>25560</v>
      </c>
      <c r="K36" s="59">
        <v>25619</v>
      </c>
      <c r="L36" s="59">
        <v>25645</v>
      </c>
      <c r="M36" s="59">
        <v>25769</v>
      </c>
      <c r="N36" s="59">
        <v>25844</v>
      </c>
      <c r="O36" s="59">
        <v>25844</v>
      </c>
      <c r="P36" s="60">
        <v>25856</v>
      </c>
      <c r="Q36" s="21">
        <v>26016</v>
      </c>
      <c r="R36" s="21">
        <v>26055</v>
      </c>
      <c r="S36" s="21">
        <v>26289</v>
      </c>
      <c r="T36" s="21">
        <v>26374</v>
      </c>
      <c r="U36" s="21">
        <v>26504</v>
      </c>
      <c r="V36" s="21">
        <v>26638</v>
      </c>
      <c r="W36" s="21">
        <v>26770</v>
      </c>
      <c r="X36" s="21">
        <v>26914</v>
      </c>
      <c r="Y36" s="21">
        <v>27057</v>
      </c>
      <c r="Z36" s="21">
        <v>27201</v>
      </c>
      <c r="AA36" s="21">
        <v>27351</v>
      </c>
      <c r="AB36" s="21">
        <v>27498</v>
      </c>
      <c r="AC36" s="21">
        <v>27644</v>
      </c>
      <c r="AD36" s="21">
        <v>27792</v>
      </c>
      <c r="AE36" s="21">
        <v>27942</v>
      </c>
      <c r="AF36" s="21">
        <v>28084</v>
      </c>
      <c r="AG36" s="21">
        <v>28218</v>
      </c>
      <c r="AH36" s="22">
        <v>28353</v>
      </c>
      <c r="AI36" s="7">
        <f>+AH36-P36</f>
        <v>2497</v>
      </c>
    </row>
    <row r="37" spans="2:34" ht="15">
      <c r="B37" s="23" t="s">
        <v>9</v>
      </c>
      <c r="C37" s="24"/>
      <c r="D37" s="24"/>
      <c r="E37" s="25"/>
      <c r="G37" s="7">
        <f aca="true" t="shared" si="5" ref="G37:AH37">+G36-F36</f>
        <v>120</v>
      </c>
      <c r="H37" s="7">
        <f t="shared" si="5"/>
        <v>48</v>
      </c>
      <c r="I37" s="7">
        <f t="shared" si="5"/>
        <v>135</v>
      </c>
      <c r="J37" s="7">
        <f t="shared" si="5"/>
        <v>88</v>
      </c>
      <c r="K37" s="7">
        <f t="shared" si="5"/>
        <v>59</v>
      </c>
      <c r="L37" s="7">
        <f t="shared" si="5"/>
        <v>26</v>
      </c>
      <c r="M37" s="7">
        <f t="shared" si="5"/>
        <v>124</v>
      </c>
      <c r="N37" s="7">
        <f t="shared" si="5"/>
        <v>75</v>
      </c>
      <c r="O37" s="7">
        <f t="shared" si="5"/>
        <v>0</v>
      </c>
      <c r="P37" s="61">
        <f t="shared" si="5"/>
        <v>12</v>
      </c>
      <c r="Q37" s="7">
        <f t="shared" si="5"/>
        <v>160</v>
      </c>
      <c r="R37" s="7">
        <f t="shared" si="5"/>
        <v>39</v>
      </c>
      <c r="S37" s="7">
        <f t="shared" si="5"/>
        <v>234</v>
      </c>
      <c r="T37" s="7">
        <f t="shared" si="5"/>
        <v>85</v>
      </c>
      <c r="U37" s="7">
        <f t="shared" si="5"/>
        <v>130</v>
      </c>
      <c r="V37" s="7">
        <f t="shared" si="5"/>
        <v>134</v>
      </c>
      <c r="W37" s="7">
        <f t="shared" si="5"/>
        <v>132</v>
      </c>
      <c r="X37" s="7">
        <f t="shared" si="5"/>
        <v>144</v>
      </c>
      <c r="Y37" s="7">
        <f t="shared" si="5"/>
        <v>143</v>
      </c>
      <c r="Z37" s="7">
        <f t="shared" si="5"/>
        <v>144</v>
      </c>
      <c r="AA37" s="7">
        <f t="shared" si="5"/>
        <v>150</v>
      </c>
      <c r="AB37" s="7">
        <f t="shared" si="5"/>
        <v>147</v>
      </c>
      <c r="AC37" s="7">
        <f t="shared" si="5"/>
        <v>146</v>
      </c>
      <c r="AD37" s="7">
        <f t="shared" si="5"/>
        <v>148</v>
      </c>
      <c r="AE37" s="7">
        <f t="shared" si="5"/>
        <v>150</v>
      </c>
      <c r="AF37" s="7">
        <f t="shared" si="5"/>
        <v>142</v>
      </c>
      <c r="AG37" s="7">
        <f t="shared" si="5"/>
        <v>134</v>
      </c>
      <c r="AH37" s="26">
        <f t="shared" si="5"/>
        <v>135</v>
      </c>
    </row>
    <row r="38" spans="2:34" ht="15.75" thickBot="1">
      <c r="B38" s="28" t="s">
        <v>10</v>
      </c>
      <c r="C38" s="29"/>
      <c r="D38" s="29"/>
      <c r="E38" s="30"/>
      <c r="G38" s="7">
        <f aca="true" t="shared" si="6" ref="G38:P38">+G37+F38</f>
        <v>120</v>
      </c>
      <c r="H38" s="7">
        <f t="shared" si="6"/>
        <v>168</v>
      </c>
      <c r="I38" s="7">
        <f t="shared" si="6"/>
        <v>303</v>
      </c>
      <c r="J38" s="7">
        <f t="shared" si="6"/>
        <v>391</v>
      </c>
      <c r="K38" s="7">
        <f t="shared" si="6"/>
        <v>450</v>
      </c>
      <c r="L38" s="7">
        <f t="shared" si="6"/>
        <v>476</v>
      </c>
      <c r="M38" s="7">
        <f t="shared" si="6"/>
        <v>600</v>
      </c>
      <c r="N38" s="7">
        <f t="shared" si="6"/>
        <v>675</v>
      </c>
      <c r="O38" s="7">
        <f t="shared" si="6"/>
        <v>675</v>
      </c>
      <c r="P38" s="62">
        <f t="shared" si="6"/>
        <v>687</v>
      </c>
      <c r="Q38" s="7">
        <f>+Q37</f>
        <v>160</v>
      </c>
      <c r="R38" s="7">
        <f aca="true" t="shared" si="7" ref="R38:AH38">+R37+Q38</f>
        <v>199</v>
      </c>
      <c r="S38" s="7">
        <f t="shared" si="7"/>
        <v>433</v>
      </c>
      <c r="T38" s="7">
        <f t="shared" si="7"/>
        <v>518</v>
      </c>
      <c r="U38" s="7">
        <f t="shared" si="7"/>
        <v>648</v>
      </c>
      <c r="V38" s="7">
        <f t="shared" si="7"/>
        <v>782</v>
      </c>
      <c r="W38" s="7">
        <f t="shared" si="7"/>
        <v>914</v>
      </c>
      <c r="X38" s="7">
        <f t="shared" si="7"/>
        <v>1058</v>
      </c>
      <c r="Y38" s="7">
        <f t="shared" si="7"/>
        <v>1201</v>
      </c>
      <c r="Z38" s="7">
        <f t="shared" si="7"/>
        <v>1345</v>
      </c>
      <c r="AA38" s="7">
        <f t="shared" si="7"/>
        <v>1495</v>
      </c>
      <c r="AB38" s="7">
        <f t="shared" si="7"/>
        <v>1642</v>
      </c>
      <c r="AC38" s="7">
        <f t="shared" si="7"/>
        <v>1788</v>
      </c>
      <c r="AD38" s="7">
        <f t="shared" si="7"/>
        <v>1936</v>
      </c>
      <c r="AE38" s="7">
        <f t="shared" si="7"/>
        <v>2086</v>
      </c>
      <c r="AF38" s="7">
        <f t="shared" si="7"/>
        <v>2228</v>
      </c>
      <c r="AG38" s="7">
        <f t="shared" si="7"/>
        <v>2362</v>
      </c>
      <c r="AH38" s="63">
        <f t="shared" si="7"/>
        <v>2497</v>
      </c>
    </row>
    <row r="39" spans="2:34" ht="15.75" thickBot="1">
      <c r="B39" s="17" t="s">
        <v>11</v>
      </c>
      <c r="C39" s="18"/>
      <c r="D39" s="18"/>
      <c r="E39" s="19"/>
      <c r="F39" s="64">
        <v>61788</v>
      </c>
      <c r="G39" s="65">
        <v>61825</v>
      </c>
      <c r="H39" s="65">
        <v>61749</v>
      </c>
      <c r="I39" s="65">
        <v>61769</v>
      </c>
      <c r="J39" s="65">
        <v>61894</v>
      </c>
      <c r="K39" s="65">
        <v>61920</v>
      </c>
      <c r="L39" s="65">
        <v>61839</v>
      </c>
      <c r="M39" s="65">
        <v>61968</v>
      </c>
      <c r="N39" s="65">
        <v>62124</v>
      </c>
      <c r="O39" s="65">
        <v>62066</v>
      </c>
      <c r="P39" s="35">
        <v>62089</v>
      </c>
      <c r="Q39" s="65">
        <v>62200</v>
      </c>
      <c r="R39" s="65">
        <v>62124</v>
      </c>
      <c r="S39" s="66">
        <v>62468</v>
      </c>
      <c r="T39" s="67">
        <v>62490.534</v>
      </c>
      <c r="U39" s="67">
        <v>62565.354</v>
      </c>
      <c r="V39" s="67">
        <v>62667.427</v>
      </c>
      <c r="W39" s="67">
        <v>62812.673</v>
      </c>
      <c r="X39" s="67">
        <v>62955.848</v>
      </c>
      <c r="Y39" s="67">
        <v>63113.766</v>
      </c>
      <c r="Z39" s="67">
        <v>63281.856</v>
      </c>
      <c r="AA39" s="67">
        <v>63452.931</v>
      </c>
      <c r="AB39" s="67">
        <v>63628.129</v>
      </c>
      <c r="AC39" s="67">
        <v>63795.063</v>
      </c>
      <c r="AD39" s="67">
        <v>63971.009</v>
      </c>
      <c r="AE39" s="67">
        <v>64138.224</v>
      </c>
      <c r="AF39" s="67">
        <v>64307.505</v>
      </c>
      <c r="AG39" s="67">
        <v>64469.475</v>
      </c>
      <c r="AH39" s="68">
        <v>64624.201</v>
      </c>
    </row>
    <row r="40" spans="2:34" ht="15">
      <c r="B40" s="35"/>
      <c r="C40" s="18" t="s">
        <v>12</v>
      </c>
      <c r="D40" s="18"/>
      <c r="E40" s="19"/>
      <c r="F40" s="36">
        <f aca="true" t="shared" si="8" ref="F40:S40">+F39/F36</f>
        <v>2.4549247089673805</v>
      </c>
      <c r="G40" s="36">
        <f t="shared" si="8"/>
        <v>2.444738819249476</v>
      </c>
      <c r="H40" s="36">
        <f t="shared" si="8"/>
        <v>2.4371077870308246</v>
      </c>
      <c r="I40" s="36">
        <f t="shared" si="8"/>
        <v>2.424976444723618</v>
      </c>
      <c r="J40" s="36">
        <f t="shared" si="8"/>
        <v>2.4215179968701097</v>
      </c>
      <c r="K40" s="36">
        <f t="shared" si="8"/>
        <v>2.4169561653460323</v>
      </c>
      <c r="L40" s="36">
        <f t="shared" si="8"/>
        <v>2.4113472411776176</v>
      </c>
      <c r="M40" s="36">
        <f t="shared" si="8"/>
        <v>2.4047498932826263</v>
      </c>
      <c r="N40" s="36">
        <f t="shared" si="8"/>
        <v>2.4038074601454884</v>
      </c>
      <c r="O40" s="69">
        <f t="shared" si="8"/>
        <v>2.4015632255068873</v>
      </c>
      <c r="P40" s="70">
        <f t="shared" si="8"/>
        <v>2.4013381806930694</v>
      </c>
      <c r="Q40" s="36">
        <f t="shared" si="8"/>
        <v>2.3908364083640836</v>
      </c>
      <c r="R40" s="36">
        <f t="shared" si="8"/>
        <v>2.3843408175014393</v>
      </c>
      <c r="S40" s="36">
        <f t="shared" si="8"/>
        <v>2.3762029746281716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37"/>
    </row>
    <row r="41" spans="2:34" ht="15">
      <c r="B41" s="17" t="s">
        <v>13</v>
      </c>
      <c r="C41" s="18"/>
      <c r="D41" s="18"/>
      <c r="E41" s="19"/>
      <c r="F41" s="5"/>
      <c r="G41" s="5"/>
      <c r="H41" s="5"/>
      <c r="I41" s="5"/>
      <c r="J41" s="5"/>
      <c r="K41" s="5"/>
      <c r="L41" s="5"/>
      <c r="M41" s="5"/>
      <c r="N41" s="5"/>
      <c r="O41" s="5"/>
      <c r="P41" s="71"/>
      <c r="Q41" s="5"/>
      <c r="R41" s="5"/>
      <c r="S41" s="5"/>
      <c r="T41" s="36">
        <f aca="true" t="shared" si="9" ref="T41:AH41">+T39/T36</f>
        <v>2.369399181011602</v>
      </c>
      <c r="U41" s="36">
        <f t="shared" si="9"/>
        <v>2.3606004376697856</v>
      </c>
      <c r="V41" s="36">
        <f t="shared" si="9"/>
        <v>2.3525575118252124</v>
      </c>
      <c r="W41" s="36">
        <f t="shared" si="9"/>
        <v>2.3463830033619724</v>
      </c>
      <c r="X41" s="36">
        <f t="shared" si="9"/>
        <v>2.339148695846028</v>
      </c>
      <c r="Y41" s="36">
        <f t="shared" si="9"/>
        <v>2.3326224636877706</v>
      </c>
      <c r="Z41" s="36">
        <f t="shared" si="9"/>
        <v>2.3264532921583765</v>
      </c>
      <c r="AA41" s="36">
        <f t="shared" si="9"/>
        <v>2.3199492157507953</v>
      </c>
      <c r="AB41" s="36">
        <f t="shared" si="9"/>
        <v>2.313918430431304</v>
      </c>
      <c r="AC41" s="36">
        <f t="shared" si="9"/>
        <v>2.3077363261467227</v>
      </c>
      <c r="AD41" s="36">
        <f t="shared" si="9"/>
        <v>2.301777813759355</v>
      </c>
      <c r="AE41" s="36">
        <f t="shared" si="9"/>
        <v>2.295405625939446</v>
      </c>
      <c r="AF41" s="36">
        <f t="shared" si="9"/>
        <v>2.2898271257655605</v>
      </c>
      <c r="AG41" s="36">
        <f t="shared" si="9"/>
        <v>2.2846932808845417</v>
      </c>
      <c r="AH41" s="38">
        <f t="shared" si="9"/>
        <v>2.2792720699749585</v>
      </c>
    </row>
    <row r="42" spans="2:34" ht="15.75" thickBot="1">
      <c r="B42" s="39" t="s">
        <v>14</v>
      </c>
      <c r="C42" s="40"/>
      <c r="D42" s="40"/>
      <c r="E42" s="4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72"/>
      <c r="Q42" s="42"/>
      <c r="R42" s="43">
        <v>2.3847757789175534</v>
      </c>
      <c r="S42" s="43">
        <v>2.3788318547005294</v>
      </c>
      <c r="T42" s="44">
        <v>2.3730602249914776</v>
      </c>
      <c r="U42" s="44">
        <v>2.3657228475699283</v>
      </c>
      <c r="V42" s="44">
        <v>2.3587797650228244</v>
      </c>
      <c r="W42" s="44">
        <v>2.3533857456385077</v>
      </c>
      <c r="X42" s="44">
        <v>2.3472977079482438</v>
      </c>
      <c r="Y42" s="44">
        <v>2.3418071058529595</v>
      </c>
      <c r="Z42" s="44">
        <v>2.3359054502975214</v>
      </c>
      <c r="AA42" s="44">
        <v>2.3296274481357897</v>
      </c>
      <c r="AB42" s="44">
        <v>2.3236609485368316</v>
      </c>
      <c r="AC42" s="44">
        <v>2.3176795358498676</v>
      </c>
      <c r="AD42" s="44">
        <v>2.311863325740319</v>
      </c>
      <c r="AE42" s="44">
        <v>2.3054742333675238</v>
      </c>
      <c r="AF42" s="44">
        <v>2.299957876230661</v>
      </c>
      <c r="AG42" s="44">
        <v>2.2949781111227665</v>
      </c>
      <c r="AH42" s="45">
        <v>2.28986496731117</v>
      </c>
    </row>
    <row r="43" spans="20:27" ht="15">
      <c r="T43" s="2">
        <v>2014</v>
      </c>
      <c r="U43" s="2" t="s">
        <v>15</v>
      </c>
      <c r="Z43" s="46">
        <f>+P40-AH41</f>
        <v>0.12206611071811091</v>
      </c>
      <c r="AA43" s="47">
        <f>+Z43/P40</f>
        <v>0.05083253649966138</v>
      </c>
    </row>
    <row r="44" spans="20:27" ht="15.75" thickBot="1">
      <c r="T44" s="2">
        <v>2012</v>
      </c>
      <c r="U44" s="2" t="s">
        <v>15</v>
      </c>
      <c r="Z44" s="46">
        <f>+P40-AH42</f>
        <v>0.11147321338189942</v>
      </c>
      <c r="AA44" s="47">
        <f>+Z44/P40</f>
        <v>0.046421288878905946</v>
      </c>
    </row>
    <row r="45" spans="26:34" ht="15">
      <c r="Z45" s="48"/>
      <c r="AA45" s="11" t="s">
        <v>21</v>
      </c>
      <c r="AB45" s="12"/>
      <c r="AC45" s="12"/>
      <c r="AD45" s="12"/>
      <c r="AE45" s="12"/>
      <c r="AF45" s="12"/>
      <c r="AG45" s="12"/>
      <c r="AH45" s="73">
        <f>+AH39/2.3</f>
        <v>28097.478695652175</v>
      </c>
    </row>
    <row r="46" spans="26:34" ht="15.75" thickBot="1">
      <c r="Z46" s="48"/>
      <c r="AA46" s="50" t="s">
        <v>17</v>
      </c>
      <c r="AB46" s="51"/>
      <c r="AC46" s="51"/>
      <c r="AD46" s="51"/>
      <c r="AE46" s="51"/>
      <c r="AF46" s="51"/>
      <c r="AG46" s="51"/>
      <c r="AH46" s="74">
        <f>+AH36-AH45</f>
        <v>255.5213043478252</v>
      </c>
    </row>
    <row r="53" spans="2:20" ht="19.5" thickBot="1">
      <c r="B53" s="8" t="s">
        <v>22</v>
      </c>
      <c r="C53" s="9"/>
      <c r="D53" s="9"/>
      <c r="E53" s="9"/>
      <c r="F53" s="9"/>
      <c r="M53" s="53"/>
      <c r="N53" s="53"/>
      <c r="O53" s="53"/>
      <c r="P53" s="21"/>
      <c r="Q53" s="21"/>
      <c r="R53" s="21"/>
      <c r="S53" s="21"/>
      <c r="T53" s="8" t="s">
        <v>22</v>
      </c>
    </row>
    <row r="54" spans="6:34" ht="15.75" thickBot="1">
      <c r="F54" s="10" t="s">
        <v>5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 t="s">
        <v>6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2:34" ht="15">
      <c r="B55" s="11" t="s">
        <v>7</v>
      </c>
      <c r="C55" s="12"/>
      <c r="D55" s="12"/>
      <c r="E55" s="13"/>
      <c r="F55" s="14">
        <v>2001</v>
      </c>
      <c r="G55" s="14">
        <v>2002</v>
      </c>
      <c r="H55" s="14">
        <v>2003</v>
      </c>
      <c r="I55" s="14">
        <v>2004</v>
      </c>
      <c r="J55" s="14">
        <v>2005</v>
      </c>
      <c r="K55" s="14">
        <v>2006</v>
      </c>
      <c r="L55" s="14">
        <v>2007</v>
      </c>
      <c r="M55" s="14">
        <v>2008</v>
      </c>
      <c r="N55" s="14">
        <v>2009</v>
      </c>
      <c r="O55" s="75">
        <v>2010</v>
      </c>
      <c r="P55" s="55">
        <v>2011</v>
      </c>
      <c r="Q55" s="14">
        <v>2012</v>
      </c>
      <c r="R55" s="15">
        <v>2013</v>
      </c>
      <c r="S55" s="15">
        <v>2014</v>
      </c>
      <c r="T55" s="15">
        <v>2015</v>
      </c>
      <c r="U55" s="15">
        <v>2016</v>
      </c>
      <c r="V55" s="15">
        <v>2017</v>
      </c>
      <c r="W55" s="15">
        <v>2018</v>
      </c>
      <c r="X55" s="15">
        <v>2019</v>
      </c>
      <c r="Y55" s="15">
        <v>2020</v>
      </c>
      <c r="Z55" s="15">
        <v>2021</v>
      </c>
      <c r="AA55" s="15">
        <v>2022</v>
      </c>
      <c r="AB55" s="15">
        <v>2023</v>
      </c>
      <c r="AC55" s="15">
        <v>2024</v>
      </c>
      <c r="AD55" s="15">
        <v>2025</v>
      </c>
      <c r="AE55" s="15">
        <v>2026</v>
      </c>
      <c r="AF55" s="15">
        <v>2027</v>
      </c>
      <c r="AG55" s="15">
        <v>2028</v>
      </c>
      <c r="AH55" s="16">
        <v>2029</v>
      </c>
    </row>
    <row r="56" spans="2:35" ht="15">
      <c r="B56" s="56" t="s">
        <v>8</v>
      </c>
      <c r="C56" s="57"/>
      <c r="D56" s="57"/>
      <c r="E56" s="58"/>
      <c r="F56" s="59">
        <v>48700</v>
      </c>
      <c r="G56" s="59">
        <v>49033</v>
      </c>
      <c r="H56" s="59">
        <v>49524</v>
      </c>
      <c r="I56" s="59">
        <v>49766</v>
      </c>
      <c r="J56" s="59">
        <v>50045</v>
      </c>
      <c r="K56" s="59">
        <v>50457</v>
      </c>
      <c r="L56" s="59">
        <v>50993</v>
      </c>
      <c r="M56" s="59">
        <v>51612</v>
      </c>
      <c r="N56" s="59">
        <v>51970</v>
      </c>
      <c r="O56" s="59">
        <v>52396</v>
      </c>
      <c r="P56" s="76">
        <v>52800</v>
      </c>
      <c r="Q56" s="21">
        <v>53108</v>
      </c>
      <c r="R56" s="21">
        <v>53294</v>
      </c>
      <c r="S56" s="21">
        <v>53558</v>
      </c>
      <c r="T56" s="21">
        <v>53877</v>
      </c>
      <c r="U56" s="21">
        <v>54260</v>
      </c>
      <c r="V56" s="21">
        <v>54616</v>
      </c>
      <c r="W56" s="21">
        <v>54975</v>
      </c>
      <c r="X56" s="21">
        <v>55371</v>
      </c>
      <c r="Y56" s="21">
        <v>55749</v>
      </c>
      <c r="Z56" s="21">
        <v>56155</v>
      </c>
      <c r="AA56" s="21">
        <v>56500</v>
      </c>
      <c r="AB56" s="21">
        <v>56849</v>
      </c>
      <c r="AC56" s="21">
        <v>57222</v>
      </c>
      <c r="AD56" s="21">
        <v>57573</v>
      </c>
      <c r="AE56" s="21">
        <v>57943</v>
      </c>
      <c r="AF56" s="21">
        <v>58289</v>
      </c>
      <c r="AG56" s="21">
        <v>58630</v>
      </c>
      <c r="AH56" s="22">
        <v>58982</v>
      </c>
      <c r="AI56" s="7">
        <f>+AH56-P56</f>
        <v>6182</v>
      </c>
    </row>
    <row r="57" spans="2:34" ht="15">
      <c r="B57" s="35" t="s">
        <v>9</v>
      </c>
      <c r="C57" s="65"/>
      <c r="D57" s="65"/>
      <c r="E57" s="77"/>
      <c r="G57" s="7">
        <f aca="true" t="shared" si="10" ref="G57:AH57">+G56-F56</f>
        <v>333</v>
      </c>
      <c r="H57" s="7">
        <f t="shared" si="10"/>
        <v>491</v>
      </c>
      <c r="I57" s="7">
        <f t="shared" si="10"/>
        <v>242</v>
      </c>
      <c r="J57" s="7">
        <f t="shared" si="10"/>
        <v>279</v>
      </c>
      <c r="K57" s="7">
        <f t="shared" si="10"/>
        <v>412</v>
      </c>
      <c r="L57" s="7">
        <f t="shared" si="10"/>
        <v>536</v>
      </c>
      <c r="M57" s="7">
        <f t="shared" si="10"/>
        <v>619</v>
      </c>
      <c r="N57" s="7">
        <f t="shared" si="10"/>
        <v>358</v>
      </c>
      <c r="O57" s="7">
        <f t="shared" si="10"/>
        <v>426</v>
      </c>
      <c r="P57" s="61">
        <f t="shared" si="10"/>
        <v>404</v>
      </c>
      <c r="Q57" s="7">
        <f t="shared" si="10"/>
        <v>308</v>
      </c>
      <c r="R57" s="7">
        <f t="shared" si="10"/>
        <v>186</v>
      </c>
      <c r="S57" s="7">
        <f t="shared" si="10"/>
        <v>264</v>
      </c>
      <c r="T57" s="7">
        <f t="shared" si="10"/>
        <v>319</v>
      </c>
      <c r="U57" s="7">
        <f t="shared" si="10"/>
        <v>383</v>
      </c>
      <c r="V57" s="7">
        <f t="shared" si="10"/>
        <v>356</v>
      </c>
      <c r="W57" s="7">
        <f t="shared" si="10"/>
        <v>359</v>
      </c>
      <c r="X57" s="7">
        <f t="shared" si="10"/>
        <v>396</v>
      </c>
      <c r="Y57" s="7">
        <f t="shared" si="10"/>
        <v>378</v>
      </c>
      <c r="Z57" s="7">
        <f t="shared" si="10"/>
        <v>406</v>
      </c>
      <c r="AA57" s="7">
        <f t="shared" si="10"/>
        <v>345</v>
      </c>
      <c r="AB57" s="7">
        <f t="shared" si="10"/>
        <v>349</v>
      </c>
      <c r="AC57" s="7">
        <f t="shared" si="10"/>
        <v>373</v>
      </c>
      <c r="AD57" s="7">
        <f t="shared" si="10"/>
        <v>351</v>
      </c>
      <c r="AE57" s="7">
        <f t="shared" si="10"/>
        <v>370</v>
      </c>
      <c r="AF57" s="7">
        <f t="shared" si="10"/>
        <v>346</v>
      </c>
      <c r="AG57" s="7">
        <f t="shared" si="10"/>
        <v>341</v>
      </c>
      <c r="AH57" s="26">
        <f t="shared" si="10"/>
        <v>352</v>
      </c>
    </row>
    <row r="58" spans="2:34" ht="15.75" thickBot="1">
      <c r="B58" s="78" t="s">
        <v>10</v>
      </c>
      <c r="C58" s="79"/>
      <c r="D58" s="79"/>
      <c r="E58" s="80"/>
      <c r="G58" s="7">
        <f aca="true" t="shared" si="11" ref="G58:P58">+G57+F58</f>
        <v>333</v>
      </c>
      <c r="H58" s="7">
        <f t="shared" si="11"/>
        <v>824</v>
      </c>
      <c r="I58" s="7">
        <f t="shared" si="11"/>
        <v>1066</v>
      </c>
      <c r="J58" s="7">
        <f t="shared" si="11"/>
        <v>1345</v>
      </c>
      <c r="K58" s="7">
        <f t="shared" si="11"/>
        <v>1757</v>
      </c>
      <c r="L58" s="7">
        <f t="shared" si="11"/>
        <v>2293</v>
      </c>
      <c r="M58" s="7">
        <f t="shared" si="11"/>
        <v>2912</v>
      </c>
      <c r="N58" s="7">
        <f t="shared" si="11"/>
        <v>3270</v>
      </c>
      <c r="O58" s="7">
        <f t="shared" si="11"/>
        <v>3696</v>
      </c>
      <c r="P58" s="62">
        <f t="shared" si="11"/>
        <v>4100</v>
      </c>
      <c r="Q58" s="7">
        <f>+Q57</f>
        <v>308</v>
      </c>
      <c r="R58" s="7">
        <f aca="true" t="shared" si="12" ref="R58:AH58">+R57+Q58</f>
        <v>494</v>
      </c>
      <c r="S58" s="7">
        <f t="shared" si="12"/>
        <v>758</v>
      </c>
      <c r="T58" s="7">
        <f t="shared" si="12"/>
        <v>1077</v>
      </c>
      <c r="U58" s="7">
        <f t="shared" si="12"/>
        <v>1460</v>
      </c>
      <c r="V58" s="7">
        <f t="shared" si="12"/>
        <v>1816</v>
      </c>
      <c r="W58" s="7">
        <f t="shared" si="12"/>
        <v>2175</v>
      </c>
      <c r="X58" s="7">
        <f t="shared" si="12"/>
        <v>2571</v>
      </c>
      <c r="Y58" s="7">
        <f t="shared" si="12"/>
        <v>2949</v>
      </c>
      <c r="Z58" s="7">
        <f t="shared" si="12"/>
        <v>3355</v>
      </c>
      <c r="AA58" s="7">
        <f t="shared" si="12"/>
        <v>3700</v>
      </c>
      <c r="AB58" s="7">
        <f t="shared" si="12"/>
        <v>4049</v>
      </c>
      <c r="AC58" s="7">
        <f t="shared" si="12"/>
        <v>4422</v>
      </c>
      <c r="AD58" s="7">
        <f t="shared" si="12"/>
        <v>4773</v>
      </c>
      <c r="AE58" s="7">
        <f t="shared" si="12"/>
        <v>5143</v>
      </c>
      <c r="AF58" s="7">
        <f t="shared" si="12"/>
        <v>5489</v>
      </c>
      <c r="AG58" s="7">
        <f t="shared" si="12"/>
        <v>5830</v>
      </c>
      <c r="AH58" s="63">
        <f t="shared" si="12"/>
        <v>6182</v>
      </c>
    </row>
    <row r="59" spans="2:34" ht="15.75" thickBot="1">
      <c r="B59" s="17" t="s">
        <v>11</v>
      </c>
      <c r="C59" s="18"/>
      <c r="D59" s="18"/>
      <c r="E59" s="19"/>
      <c r="F59" s="64">
        <v>119239</v>
      </c>
      <c r="G59" s="65">
        <v>119625</v>
      </c>
      <c r="H59" s="65">
        <v>120541</v>
      </c>
      <c r="I59" s="65">
        <v>120668</v>
      </c>
      <c r="J59" s="65">
        <v>121048</v>
      </c>
      <c r="K59" s="65">
        <v>121787</v>
      </c>
      <c r="L59" s="65">
        <v>122661</v>
      </c>
      <c r="M59" s="65">
        <v>123868</v>
      </c>
      <c r="N59" s="65">
        <v>124330</v>
      </c>
      <c r="O59" s="65">
        <v>124759</v>
      </c>
      <c r="P59" s="35">
        <v>125409</v>
      </c>
      <c r="Q59" s="65">
        <v>125805</v>
      </c>
      <c r="R59" s="65">
        <v>126003</v>
      </c>
      <c r="S59" s="81">
        <v>126174</v>
      </c>
      <c r="T59" s="82">
        <v>126496.467</v>
      </c>
      <c r="U59" s="82">
        <v>126921.663</v>
      </c>
      <c r="V59" s="82">
        <v>127391.174</v>
      </c>
      <c r="W59" s="82">
        <v>127895.647</v>
      </c>
      <c r="X59" s="82">
        <v>128434.743</v>
      </c>
      <c r="Y59" s="82">
        <v>128979.307</v>
      </c>
      <c r="Z59" s="82">
        <v>129543.112</v>
      </c>
      <c r="AA59" s="82">
        <v>130118.792</v>
      </c>
      <c r="AB59" s="82">
        <v>130682.799</v>
      </c>
      <c r="AC59" s="82">
        <v>131243.441</v>
      </c>
      <c r="AD59" s="82">
        <v>131789.149</v>
      </c>
      <c r="AE59" s="82">
        <v>132321.538</v>
      </c>
      <c r="AF59" s="82">
        <v>132845.679</v>
      </c>
      <c r="AG59" s="82">
        <v>133367.265</v>
      </c>
      <c r="AH59" s="83">
        <v>133882.068</v>
      </c>
    </row>
    <row r="60" spans="2:34" ht="15">
      <c r="B60" s="17" t="s">
        <v>12</v>
      </c>
      <c r="C60" s="18"/>
      <c r="D60" s="18"/>
      <c r="E60" s="19"/>
      <c r="F60" s="36">
        <f aca="true" t="shared" si="13" ref="F60:S60">+F59/F56</f>
        <v>2.4484394250513346</v>
      </c>
      <c r="G60" s="36">
        <f t="shared" si="13"/>
        <v>2.439683478473681</v>
      </c>
      <c r="H60" s="36">
        <f t="shared" si="13"/>
        <v>2.4339916000323076</v>
      </c>
      <c r="I60" s="36">
        <f t="shared" si="13"/>
        <v>2.424707631716433</v>
      </c>
      <c r="J60" s="36">
        <f t="shared" si="13"/>
        <v>2.418783095214307</v>
      </c>
      <c r="K60" s="36">
        <f t="shared" si="13"/>
        <v>2.413678974176031</v>
      </c>
      <c r="L60" s="36">
        <f t="shared" si="13"/>
        <v>2.405447806561685</v>
      </c>
      <c r="M60" s="36">
        <f t="shared" si="13"/>
        <v>2.3999844997287454</v>
      </c>
      <c r="N60" s="36">
        <f t="shared" si="13"/>
        <v>2.392341735616702</v>
      </c>
      <c r="O60" s="69">
        <f t="shared" si="13"/>
        <v>2.3810787082983436</v>
      </c>
      <c r="P60" s="70">
        <f t="shared" si="13"/>
        <v>2.3751704545454544</v>
      </c>
      <c r="Q60" s="36">
        <f t="shared" si="13"/>
        <v>2.368852150335166</v>
      </c>
      <c r="R60" s="36">
        <f t="shared" si="13"/>
        <v>2.364299921191879</v>
      </c>
      <c r="S60" s="36">
        <f t="shared" si="13"/>
        <v>2.355838530191568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37"/>
    </row>
    <row r="61" spans="2:34" ht="15">
      <c r="B61" s="17" t="s">
        <v>13</v>
      </c>
      <c r="C61" s="18"/>
      <c r="D61" s="18"/>
      <c r="E61" s="19"/>
      <c r="F61" s="5"/>
      <c r="G61" s="5"/>
      <c r="H61" s="5"/>
      <c r="I61" s="5"/>
      <c r="J61" s="5"/>
      <c r="K61" s="5"/>
      <c r="L61" s="5"/>
      <c r="M61" s="5"/>
      <c r="N61" s="5"/>
      <c r="O61" s="5"/>
      <c r="P61" s="71"/>
      <c r="Q61" s="5"/>
      <c r="R61" s="5"/>
      <c r="S61" s="5"/>
      <c r="T61" s="36">
        <f aca="true" t="shared" si="14" ref="T61:AH61">+T59/T56</f>
        <v>2.3478751044044768</v>
      </c>
      <c r="U61" s="36">
        <f t="shared" si="14"/>
        <v>2.3391386472539626</v>
      </c>
      <c r="V61" s="36">
        <f t="shared" si="14"/>
        <v>2.3324881719642594</v>
      </c>
      <c r="W61" s="36">
        <f t="shared" si="14"/>
        <v>2.32643286948613</v>
      </c>
      <c r="X61" s="36">
        <f t="shared" si="14"/>
        <v>2.3195308555019776</v>
      </c>
      <c r="Y61" s="36">
        <f t="shared" si="14"/>
        <v>2.3135716694469854</v>
      </c>
      <c r="Z61" s="36">
        <f t="shared" si="14"/>
        <v>2.3068847297658266</v>
      </c>
      <c r="AA61" s="36">
        <f t="shared" si="14"/>
        <v>2.3029874690265486</v>
      </c>
      <c r="AB61" s="36">
        <f t="shared" si="14"/>
        <v>2.2987704093299794</v>
      </c>
      <c r="AC61" s="36">
        <f t="shared" si="14"/>
        <v>2.2935836042081714</v>
      </c>
      <c r="AD61" s="36">
        <f t="shared" si="14"/>
        <v>2.2890790648394215</v>
      </c>
      <c r="AE61" s="36">
        <f t="shared" si="14"/>
        <v>2.2836501044129576</v>
      </c>
      <c r="AF61" s="36">
        <f t="shared" si="14"/>
        <v>2.2790866029611077</v>
      </c>
      <c r="AG61" s="36">
        <f t="shared" si="14"/>
        <v>2.274727358007846</v>
      </c>
      <c r="AH61" s="38">
        <f t="shared" si="14"/>
        <v>2.269880099013258</v>
      </c>
    </row>
    <row r="62" spans="2:34" ht="15.75" thickBot="1">
      <c r="B62" s="39" t="s">
        <v>14</v>
      </c>
      <c r="C62" s="40"/>
      <c r="D62" s="40"/>
      <c r="E62" s="41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72"/>
      <c r="Q62" s="42"/>
      <c r="R62" s="43">
        <v>2.3618741494055184</v>
      </c>
      <c r="S62" s="43">
        <v>2.3543921943079633</v>
      </c>
      <c r="T62" s="44">
        <v>2.346053808692456</v>
      </c>
      <c r="U62" s="44">
        <v>2.3380328343531467</v>
      </c>
      <c r="V62" s="44">
        <v>2.3320469370801127</v>
      </c>
      <c r="W62" s="44">
        <v>2.3262462163953215</v>
      </c>
      <c r="X62" s="44">
        <v>2.3202022908897177</v>
      </c>
      <c r="Y62" s="44">
        <v>2.3147686874735802</v>
      </c>
      <c r="Z62" s="44">
        <v>2.3086342903045542</v>
      </c>
      <c r="AA62" s="44">
        <v>2.3049224995666493</v>
      </c>
      <c r="AB62" s="44">
        <v>2.3008034893924534</v>
      </c>
      <c r="AC62" s="44">
        <v>2.2959436987704915</v>
      </c>
      <c r="AD62" s="44">
        <v>2.291502839897594</v>
      </c>
      <c r="AE62" s="44">
        <v>2.2862754476908576</v>
      </c>
      <c r="AF62" s="44">
        <v>2.2817379901714974</v>
      </c>
      <c r="AG62" s="44">
        <v>2.277224299375747</v>
      </c>
      <c r="AH62" s="45">
        <v>2.273837254966669</v>
      </c>
    </row>
    <row r="63" spans="20:27" ht="15">
      <c r="T63" s="2">
        <v>2014</v>
      </c>
      <c r="U63" s="2" t="s">
        <v>15</v>
      </c>
      <c r="Z63" s="46">
        <f>+P60-AH61</f>
        <v>0.10529035553219623</v>
      </c>
      <c r="AA63" s="47">
        <f>+Z63/P60</f>
        <v>0.044329599726494605</v>
      </c>
    </row>
    <row r="64" spans="20:27" ht="15.75" thickBot="1">
      <c r="T64" s="2">
        <v>2012</v>
      </c>
      <c r="U64" s="2" t="s">
        <v>15</v>
      </c>
      <c r="Z64" s="46">
        <f>+P60-AH62</f>
        <v>0.1013331995787854</v>
      </c>
      <c r="AA64" s="47">
        <f>+Z64/P60</f>
        <v>0.0426635483718064</v>
      </c>
    </row>
    <row r="65" spans="26:34" ht="15">
      <c r="Z65" s="48"/>
      <c r="AA65" s="12" t="s">
        <v>21</v>
      </c>
      <c r="AB65" s="12"/>
      <c r="AC65" s="12"/>
      <c r="AD65" s="12"/>
      <c r="AE65" s="12"/>
      <c r="AF65" s="12"/>
      <c r="AG65" s="12"/>
      <c r="AH65" s="73">
        <f>+AH59/2.3</f>
        <v>58209.5947826087</v>
      </c>
    </row>
    <row r="66" spans="26:34" ht="15.75" thickBot="1">
      <c r="Z66" s="48"/>
      <c r="AA66" s="51" t="s">
        <v>17</v>
      </c>
      <c r="AB66" s="51"/>
      <c r="AC66" s="51"/>
      <c r="AD66" s="51"/>
      <c r="AE66" s="51"/>
      <c r="AF66" s="51"/>
      <c r="AG66" s="51"/>
      <c r="AH66" s="74">
        <f>+AH56-AH65</f>
        <v>772.4052173913005</v>
      </c>
    </row>
    <row r="70" spans="2:20" ht="19.5" thickBot="1">
      <c r="B70" s="8" t="s">
        <v>23</v>
      </c>
      <c r="C70" s="9"/>
      <c r="D70" s="9"/>
      <c r="E70" s="9"/>
      <c r="F70" s="9"/>
      <c r="M70" s="53"/>
      <c r="N70" s="53"/>
      <c r="O70" s="53"/>
      <c r="P70" s="21"/>
      <c r="Q70" s="21"/>
      <c r="R70" s="21"/>
      <c r="S70" s="21"/>
      <c r="T70" s="8" t="s">
        <v>23</v>
      </c>
    </row>
    <row r="71" spans="6:34" ht="15.75" thickBot="1">
      <c r="F71" s="10" t="s">
        <v>5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 t="s">
        <v>6</v>
      </c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2:34" ht="15">
      <c r="B72" s="11" t="s">
        <v>7</v>
      </c>
      <c r="C72" s="12"/>
      <c r="D72" s="12"/>
      <c r="E72" s="13"/>
      <c r="F72" s="14">
        <v>2001</v>
      </c>
      <c r="G72" s="14">
        <v>2002</v>
      </c>
      <c r="H72" s="14">
        <v>2003</v>
      </c>
      <c r="I72" s="14">
        <v>2004</v>
      </c>
      <c r="J72" s="14">
        <v>2005</v>
      </c>
      <c r="K72" s="14">
        <v>2006</v>
      </c>
      <c r="L72" s="14">
        <v>2007</v>
      </c>
      <c r="M72" s="14">
        <v>2008</v>
      </c>
      <c r="N72" s="14">
        <v>2009</v>
      </c>
      <c r="O72" s="75">
        <v>2010</v>
      </c>
      <c r="P72" s="55">
        <v>2011</v>
      </c>
      <c r="Q72" s="14">
        <v>2012</v>
      </c>
      <c r="R72" s="15">
        <v>2013</v>
      </c>
      <c r="S72" s="15">
        <v>2014</v>
      </c>
      <c r="T72" s="15">
        <v>2015</v>
      </c>
      <c r="U72" s="15">
        <v>2016</v>
      </c>
      <c r="V72" s="15">
        <v>2017</v>
      </c>
      <c r="W72" s="15">
        <v>2018</v>
      </c>
      <c r="X72" s="15">
        <v>2019</v>
      </c>
      <c r="Y72" s="15">
        <v>2020</v>
      </c>
      <c r="Z72" s="15">
        <v>2021</v>
      </c>
      <c r="AA72" s="15">
        <v>2022</v>
      </c>
      <c r="AB72" s="15">
        <v>2023</v>
      </c>
      <c r="AC72" s="15">
        <v>2024</v>
      </c>
      <c r="AD72" s="15">
        <v>2025</v>
      </c>
      <c r="AE72" s="15">
        <v>2026</v>
      </c>
      <c r="AF72" s="15">
        <v>2027</v>
      </c>
      <c r="AG72" s="15">
        <v>2028</v>
      </c>
      <c r="AH72" s="16">
        <v>2029</v>
      </c>
    </row>
    <row r="73" spans="2:35" ht="15">
      <c r="B73" s="56" t="s">
        <v>8</v>
      </c>
      <c r="C73" s="57"/>
      <c r="D73" s="57"/>
      <c r="E73" s="58"/>
      <c r="F73" s="59">
        <v>36462</v>
      </c>
      <c r="G73" s="59">
        <v>36890</v>
      </c>
      <c r="H73" s="59">
        <v>37147</v>
      </c>
      <c r="I73" s="59">
        <v>37497</v>
      </c>
      <c r="J73" s="59">
        <v>38097</v>
      </c>
      <c r="K73" s="59">
        <v>38864</v>
      </c>
      <c r="L73" s="59">
        <v>39592</v>
      </c>
      <c r="M73" s="59">
        <v>40368</v>
      </c>
      <c r="N73" s="59">
        <v>40880</v>
      </c>
      <c r="O73" s="59">
        <v>41486</v>
      </c>
      <c r="P73" s="76">
        <v>42085</v>
      </c>
      <c r="Q73" s="21">
        <v>42274</v>
      </c>
      <c r="R73" s="21">
        <v>42576</v>
      </c>
      <c r="S73" s="21">
        <v>43030</v>
      </c>
      <c r="T73" s="21">
        <v>43516</v>
      </c>
      <c r="U73" s="21">
        <v>43973</v>
      </c>
      <c r="V73" s="21">
        <v>44447</v>
      </c>
      <c r="W73" s="21">
        <v>44901</v>
      </c>
      <c r="X73" s="21">
        <v>45376</v>
      </c>
      <c r="Y73" s="21">
        <v>45837</v>
      </c>
      <c r="Z73" s="21">
        <v>46281</v>
      </c>
      <c r="AA73" s="21">
        <v>46728</v>
      </c>
      <c r="AB73" s="21">
        <v>47162</v>
      </c>
      <c r="AC73" s="21">
        <v>47602</v>
      </c>
      <c r="AD73" s="21">
        <v>48019</v>
      </c>
      <c r="AE73" s="21">
        <v>48441</v>
      </c>
      <c r="AF73" s="21">
        <v>48851</v>
      </c>
      <c r="AG73" s="21">
        <v>49268</v>
      </c>
      <c r="AH73" s="22">
        <v>49698</v>
      </c>
      <c r="AI73" s="7">
        <f>+AH73-P73</f>
        <v>7613</v>
      </c>
    </row>
    <row r="74" spans="2:34" ht="15">
      <c r="B74" s="23" t="s">
        <v>9</v>
      </c>
      <c r="C74" s="24"/>
      <c r="D74" s="24"/>
      <c r="E74" s="25"/>
      <c r="G74" s="7">
        <f aca="true" t="shared" si="15" ref="G74:AH74">+G73-F73</f>
        <v>428</v>
      </c>
      <c r="H74" s="7">
        <f t="shared" si="15"/>
        <v>257</v>
      </c>
      <c r="I74" s="7">
        <f t="shared" si="15"/>
        <v>350</v>
      </c>
      <c r="J74" s="7">
        <f t="shared" si="15"/>
        <v>600</v>
      </c>
      <c r="K74" s="7">
        <f t="shared" si="15"/>
        <v>767</v>
      </c>
      <c r="L74" s="7">
        <f t="shared" si="15"/>
        <v>728</v>
      </c>
      <c r="M74" s="7">
        <f t="shared" si="15"/>
        <v>776</v>
      </c>
      <c r="N74" s="7">
        <f t="shared" si="15"/>
        <v>512</v>
      </c>
      <c r="O74" s="7">
        <f t="shared" si="15"/>
        <v>606</v>
      </c>
      <c r="P74" s="61">
        <f t="shared" si="15"/>
        <v>599</v>
      </c>
      <c r="Q74" s="7">
        <f t="shared" si="15"/>
        <v>189</v>
      </c>
      <c r="R74" s="7">
        <f t="shared" si="15"/>
        <v>302</v>
      </c>
      <c r="S74" s="7">
        <f t="shared" si="15"/>
        <v>454</v>
      </c>
      <c r="T74" s="7">
        <f t="shared" si="15"/>
        <v>486</v>
      </c>
      <c r="U74" s="7">
        <f t="shared" si="15"/>
        <v>457</v>
      </c>
      <c r="V74" s="7">
        <f t="shared" si="15"/>
        <v>474</v>
      </c>
      <c r="W74" s="7">
        <f t="shared" si="15"/>
        <v>454</v>
      </c>
      <c r="X74" s="7">
        <f t="shared" si="15"/>
        <v>475</v>
      </c>
      <c r="Y74" s="7">
        <f t="shared" si="15"/>
        <v>461</v>
      </c>
      <c r="Z74" s="7">
        <f t="shared" si="15"/>
        <v>444</v>
      </c>
      <c r="AA74" s="7">
        <f t="shared" si="15"/>
        <v>447</v>
      </c>
      <c r="AB74" s="7">
        <f t="shared" si="15"/>
        <v>434</v>
      </c>
      <c r="AC74" s="7">
        <f t="shared" si="15"/>
        <v>440</v>
      </c>
      <c r="AD74" s="7">
        <f t="shared" si="15"/>
        <v>417</v>
      </c>
      <c r="AE74" s="7">
        <f t="shared" si="15"/>
        <v>422</v>
      </c>
      <c r="AF74" s="7">
        <f t="shared" si="15"/>
        <v>410</v>
      </c>
      <c r="AG74" s="7">
        <f t="shared" si="15"/>
        <v>417</v>
      </c>
      <c r="AH74" s="26">
        <f t="shared" si="15"/>
        <v>430</v>
      </c>
    </row>
    <row r="75" spans="2:34" ht="15.75" thickBot="1">
      <c r="B75" s="28" t="s">
        <v>10</v>
      </c>
      <c r="C75" s="29"/>
      <c r="D75" s="29"/>
      <c r="E75" s="30"/>
      <c r="G75" s="7">
        <f aca="true" t="shared" si="16" ref="G75:P75">+G74+F75</f>
        <v>428</v>
      </c>
      <c r="H75" s="7">
        <f t="shared" si="16"/>
        <v>685</v>
      </c>
      <c r="I75" s="7">
        <f t="shared" si="16"/>
        <v>1035</v>
      </c>
      <c r="J75" s="7">
        <f t="shared" si="16"/>
        <v>1635</v>
      </c>
      <c r="K75" s="7">
        <f t="shared" si="16"/>
        <v>2402</v>
      </c>
      <c r="L75" s="7">
        <f t="shared" si="16"/>
        <v>3130</v>
      </c>
      <c r="M75" s="7">
        <f t="shared" si="16"/>
        <v>3906</v>
      </c>
      <c r="N75" s="7">
        <f t="shared" si="16"/>
        <v>4418</v>
      </c>
      <c r="O75" s="7">
        <f t="shared" si="16"/>
        <v>5024</v>
      </c>
      <c r="P75" s="62">
        <f t="shared" si="16"/>
        <v>5623</v>
      </c>
      <c r="Q75" s="7">
        <f>+Q74</f>
        <v>189</v>
      </c>
      <c r="R75" s="7">
        <f aca="true" t="shared" si="17" ref="R75:AH75">+R74+Q75</f>
        <v>491</v>
      </c>
      <c r="S75" s="7">
        <f t="shared" si="17"/>
        <v>945</v>
      </c>
      <c r="T75" s="7">
        <f t="shared" si="17"/>
        <v>1431</v>
      </c>
      <c r="U75" s="7">
        <f t="shared" si="17"/>
        <v>1888</v>
      </c>
      <c r="V75" s="7">
        <f t="shared" si="17"/>
        <v>2362</v>
      </c>
      <c r="W75" s="7">
        <f t="shared" si="17"/>
        <v>2816</v>
      </c>
      <c r="X75" s="7">
        <f t="shared" si="17"/>
        <v>3291</v>
      </c>
      <c r="Y75" s="7">
        <f t="shared" si="17"/>
        <v>3752</v>
      </c>
      <c r="Z75" s="7">
        <f t="shared" si="17"/>
        <v>4196</v>
      </c>
      <c r="AA75" s="7">
        <f t="shared" si="17"/>
        <v>4643</v>
      </c>
      <c r="AB75" s="7">
        <f t="shared" si="17"/>
        <v>5077</v>
      </c>
      <c r="AC75" s="7">
        <f t="shared" si="17"/>
        <v>5517</v>
      </c>
      <c r="AD75" s="7">
        <f t="shared" si="17"/>
        <v>5934</v>
      </c>
      <c r="AE75" s="7">
        <f t="shared" si="17"/>
        <v>6356</v>
      </c>
      <c r="AF75" s="7">
        <f t="shared" si="17"/>
        <v>6766</v>
      </c>
      <c r="AG75" s="7">
        <f t="shared" si="17"/>
        <v>7183</v>
      </c>
      <c r="AH75" s="63">
        <f t="shared" si="17"/>
        <v>7613</v>
      </c>
    </row>
    <row r="76" spans="2:34" ht="15.75" thickBot="1">
      <c r="B76" s="17" t="s">
        <v>11</v>
      </c>
      <c r="C76" s="18"/>
      <c r="D76" s="18"/>
      <c r="E76" s="19"/>
      <c r="F76" s="64">
        <v>87520</v>
      </c>
      <c r="G76" s="65">
        <v>88653</v>
      </c>
      <c r="H76" s="65">
        <v>89050</v>
      </c>
      <c r="I76" s="65">
        <v>89998</v>
      </c>
      <c r="J76" s="65">
        <v>91321</v>
      </c>
      <c r="K76" s="65">
        <v>93051</v>
      </c>
      <c r="L76" s="65">
        <v>94748</v>
      </c>
      <c r="M76" s="65">
        <v>96434</v>
      </c>
      <c r="N76" s="65">
        <v>97662</v>
      </c>
      <c r="O76" s="65">
        <v>99035</v>
      </c>
      <c r="P76" s="35">
        <v>100496</v>
      </c>
      <c r="Q76" s="65">
        <v>100751</v>
      </c>
      <c r="R76" s="65">
        <v>101373</v>
      </c>
      <c r="S76" s="84">
        <v>102500</v>
      </c>
      <c r="T76" s="85">
        <v>103357.444</v>
      </c>
      <c r="U76" s="85">
        <v>104241.076</v>
      </c>
      <c r="V76" s="85">
        <v>105139.239</v>
      </c>
      <c r="W76" s="85">
        <v>106035.497</v>
      </c>
      <c r="X76" s="85">
        <v>106958.094</v>
      </c>
      <c r="Y76" s="85">
        <v>107872.969</v>
      </c>
      <c r="Z76" s="85">
        <v>108797.389</v>
      </c>
      <c r="AA76" s="85">
        <v>109701.868</v>
      </c>
      <c r="AB76" s="85">
        <v>110567.663</v>
      </c>
      <c r="AC76" s="85">
        <v>111403.581</v>
      </c>
      <c r="AD76" s="85">
        <v>112186.357</v>
      </c>
      <c r="AE76" s="85">
        <v>112917.178</v>
      </c>
      <c r="AF76" s="85">
        <v>113634.792</v>
      </c>
      <c r="AG76" s="85">
        <v>114336.748</v>
      </c>
      <c r="AH76" s="86">
        <v>115049.143</v>
      </c>
    </row>
    <row r="77" spans="2:34" ht="15">
      <c r="B77" s="35"/>
      <c r="C77" s="18" t="s">
        <v>12</v>
      </c>
      <c r="D77" s="18"/>
      <c r="E77" s="19"/>
      <c r="F77" s="36">
        <f aca="true" t="shared" si="18" ref="F77:S77">+F76/F73</f>
        <v>2.400307169107564</v>
      </c>
      <c r="G77" s="36">
        <f t="shared" si="18"/>
        <v>2.403171591217132</v>
      </c>
      <c r="H77" s="36">
        <f t="shared" si="18"/>
        <v>2.3972326163620212</v>
      </c>
      <c r="I77" s="36">
        <f t="shared" si="18"/>
        <v>2.4001386777608875</v>
      </c>
      <c r="J77" s="36">
        <f t="shared" si="18"/>
        <v>2.3970653857259103</v>
      </c>
      <c r="K77" s="36">
        <f t="shared" si="18"/>
        <v>2.394272334293948</v>
      </c>
      <c r="L77" s="36">
        <f t="shared" si="18"/>
        <v>2.393109719135179</v>
      </c>
      <c r="M77" s="36">
        <f t="shared" si="18"/>
        <v>2.388872374157749</v>
      </c>
      <c r="N77" s="36">
        <f t="shared" si="18"/>
        <v>2.38899217221135</v>
      </c>
      <c r="O77" s="69">
        <f t="shared" si="18"/>
        <v>2.3871908595670828</v>
      </c>
      <c r="P77" s="70">
        <f t="shared" si="18"/>
        <v>2.3879291909231317</v>
      </c>
      <c r="Q77" s="36">
        <f t="shared" si="18"/>
        <v>2.3832852344230497</v>
      </c>
      <c r="R77" s="36">
        <f t="shared" si="18"/>
        <v>2.380989289740699</v>
      </c>
      <c r="S77" s="36">
        <f t="shared" si="18"/>
        <v>2.3820590285847083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37"/>
    </row>
    <row r="78" spans="2:34" ht="15">
      <c r="B78" s="17" t="s">
        <v>13</v>
      </c>
      <c r="C78" s="18"/>
      <c r="D78" s="18"/>
      <c r="E78" s="19"/>
      <c r="F78" s="5"/>
      <c r="G78" s="5"/>
      <c r="H78" s="5"/>
      <c r="I78" s="5"/>
      <c r="J78" s="5"/>
      <c r="K78" s="5"/>
      <c r="L78" s="5"/>
      <c r="M78" s="5"/>
      <c r="N78" s="5"/>
      <c r="O78" s="5"/>
      <c r="P78" s="71"/>
      <c r="Q78" s="5"/>
      <c r="R78" s="5"/>
      <c r="S78" s="5"/>
      <c r="T78" s="36">
        <f aca="true" t="shared" si="19" ref="T78:AH78">+T76/T73</f>
        <v>2.3751595734902105</v>
      </c>
      <c r="U78" s="36">
        <f t="shared" si="19"/>
        <v>2.370570031610306</v>
      </c>
      <c r="V78" s="36">
        <f t="shared" si="19"/>
        <v>2.3654968614304677</v>
      </c>
      <c r="W78" s="36">
        <f t="shared" si="19"/>
        <v>2.361539765261353</v>
      </c>
      <c r="X78" s="36">
        <f t="shared" si="19"/>
        <v>2.3571512253173483</v>
      </c>
      <c r="Y78" s="36">
        <f t="shared" si="19"/>
        <v>2.3534037786068023</v>
      </c>
      <c r="Z78" s="36">
        <f t="shared" si="19"/>
        <v>2.3508003068213736</v>
      </c>
      <c r="AA78" s="36">
        <f t="shared" si="19"/>
        <v>2.3476688067111797</v>
      </c>
      <c r="AB78" s="36">
        <f t="shared" si="19"/>
        <v>2.344422691997795</v>
      </c>
      <c r="AC78" s="36">
        <f t="shared" si="19"/>
        <v>2.3403130330658377</v>
      </c>
      <c r="AD78" s="36">
        <f t="shared" si="19"/>
        <v>2.3362909889835275</v>
      </c>
      <c r="AE78" s="36">
        <f t="shared" si="19"/>
        <v>2.3310249169092296</v>
      </c>
      <c r="AF78" s="36">
        <f t="shared" si="19"/>
        <v>2.3261507850402245</v>
      </c>
      <c r="AG78" s="36">
        <f t="shared" si="19"/>
        <v>2.3207101566940005</v>
      </c>
      <c r="AH78" s="38">
        <f t="shared" si="19"/>
        <v>2.3149652501106686</v>
      </c>
    </row>
    <row r="79" spans="2:34" ht="15.75" thickBot="1">
      <c r="B79" s="39" t="s">
        <v>14</v>
      </c>
      <c r="C79" s="40"/>
      <c r="D79" s="40"/>
      <c r="E79" s="41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72"/>
      <c r="Q79" s="42"/>
      <c r="R79" s="43">
        <v>2.3773749502237003</v>
      </c>
      <c r="S79" s="43">
        <v>2.371008619491172</v>
      </c>
      <c r="T79" s="44">
        <v>2.364004857149403</v>
      </c>
      <c r="U79" s="44">
        <v>2.3578538126953923</v>
      </c>
      <c r="V79" s="44">
        <v>2.3513553126679807</v>
      </c>
      <c r="W79" s="44">
        <v>2.346303441246205</v>
      </c>
      <c r="X79" s="44">
        <v>2.3411083077597548</v>
      </c>
      <c r="Y79" s="44">
        <v>2.3365177006507594</v>
      </c>
      <c r="Z79" s="44">
        <v>2.331883210268739</v>
      </c>
      <c r="AA79" s="44">
        <v>2.3268717948717947</v>
      </c>
      <c r="AB79" s="44">
        <v>2.3220222759781235</v>
      </c>
      <c r="AC79" s="44">
        <v>2.31699</v>
      </c>
      <c r="AD79" s="44">
        <v>2.312311689652325</v>
      </c>
      <c r="AE79" s="44">
        <v>2.306059937811963</v>
      </c>
      <c r="AF79" s="44">
        <v>2.3001979318734795</v>
      </c>
      <c r="AG79" s="44">
        <v>2.294045379637445</v>
      </c>
      <c r="AH79" s="45">
        <v>2.2878235364420454</v>
      </c>
    </row>
    <row r="80" spans="20:27" ht="15">
      <c r="T80" s="2">
        <v>2014</v>
      </c>
      <c r="U80" s="2" t="s">
        <v>15</v>
      </c>
      <c r="Z80" s="46">
        <f>+P77-AH78</f>
        <v>0.07296394081246316</v>
      </c>
      <c r="AA80" s="47">
        <f>+Z80/P77</f>
        <v>0.03055532010321318</v>
      </c>
    </row>
    <row r="81" spans="20:27" ht="15.75" thickBot="1">
      <c r="T81" s="2">
        <v>2012</v>
      </c>
      <c r="U81" s="2" t="s">
        <v>15</v>
      </c>
      <c r="Z81" s="46">
        <f>+P77-AH79</f>
        <v>0.10010565448108633</v>
      </c>
      <c r="AA81" s="47">
        <f>+Z81/P77</f>
        <v>0.0419215338803188</v>
      </c>
    </row>
    <row r="82" spans="27:34" ht="15">
      <c r="AA82" s="11" t="s">
        <v>29</v>
      </c>
      <c r="AB82" s="12"/>
      <c r="AC82" s="12"/>
      <c r="AD82" s="12"/>
      <c r="AE82" s="12"/>
      <c r="AF82" s="12"/>
      <c r="AG82" s="12"/>
      <c r="AH82" s="73">
        <f>+AH76/2.35</f>
        <v>48957.082127659574</v>
      </c>
    </row>
    <row r="83" spans="27:34" ht="15.75" thickBot="1">
      <c r="AA83" s="50" t="s">
        <v>17</v>
      </c>
      <c r="AB83" s="51"/>
      <c r="AC83" s="51"/>
      <c r="AD83" s="51"/>
      <c r="AE83" s="51"/>
      <c r="AF83" s="51"/>
      <c r="AG83" s="51"/>
      <c r="AH83" s="52">
        <f>+AH73-AH82</f>
        <v>740.9178723404257</v>
      </c>
    </row>
    <row r="94" spans="2:20" ht="19.5" thickBot="1">
      <c r="B94" s="8" t="s">
        <v>24</v>
      </c>
      <c r="C94" s="9"/>
      <c r="D94" s="9"/>
      <c r="E94" s="9"/>
      <c r="F94" s="9"/>
      <c r="M94" s="53"/>
      <c r="N94" s="53"/>
      <c r="O94" s="53"/>
      <c r="P94" s="21"/>
      <c r="Q94" s="21"/>
      <c r="R94" s="21"/>
      <c r="S94" s="21"/>
      <c r="T94" s="8" t="s">
        <v>24</v>
      </c>
    </row>
    <row r="95" spans="6:34" ht="15.75" thickBot="1">
      <c r="F95" s="10" t="s">
        <v>5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 t="s">
        <v>6</v>
      </c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2:34" ht="15">
      <c r="B96" s="11" t="s">
        <v>7</v>
      </c>
      <c r="C96" s="12"/>
      <c r="D96" s="12"/>
      <c r="E96" s="13"/>
      <c r="F96" s="14">
        <v>2001</v>
      </c>
      <c r="G96" s="14">
        <v>2002</v>
      </c>
      <c r="H96" s="14">
        <v>2003</v>
      </c>
      <c r="I96" s="14">
        <v>2004</v>
      </c>
      <c r="J96" s="14">
        <v>2005</v>
      </c>
      <c r="K96" s="14">
        <v>2006</v>
      </c>
      <c r="L96" s="14">
        <v>2007</v>
      </c>
      <c r="M96" s="14">
        <v>2008</v>
      </c>
      <c r="N96" s="14">
        <v>2009</v>
      </c>
      <c r="O96" s="75">
        <v>2010</v>
      </c>
      <c r="P96" s="55">
        <v>2011</v>
      </c>
      <c r="Q96" s="14">
        <v>2012</v>
      </c>
      <c r="R96" s="15">
        <v>2013</v>
      </c>
      <c r="S96" s="15">
        <v>2014</v>
      </c>
      <c r="T96" s="15">
        <v>2015</v>
      </c>
      <c r="U96" s="15">
        <v>2016</v>
      </c>
      <c r="V96" s="15">
        <v>2017</v>
      </c>
      <c r="W96" s="15">
        <v>2018</v>
      </c>
      <c r="X96" s="15">
        <v>2019</v>
      </c>
      <c r="Y96" s="15">
        <v>2020</v>
      </c>
      <c r="Z96" s="15">
        <v>2021</v>
      </c>
      <c r="AA96" s="15">
        <v>2022</v>
      </c>
      <c r="AB96" s="15">
        <v>2023</v>
      </c>
      <c r="AC96" s="15">
        <v>2024</v>
      </c>
      <c r="AD96" s="15">
        <v>2025</v>
      </c>
      <c r="AE96" s="15">
        <v>2026</v>
      </c>
      <c r="AF96" s="15">
        <v>2027</v>
      </c>
      <c r="AG96" s="15">
        <v>2028</v>
      </c>
      <c r="AH96" s="16">
        <v>2029</v>
      </c>
    </row>
    <row r="97" spans="2:35" ht="15">
      <c r="B97" s="56" t="s">
        <v>8</v>
      </c>
      <c r="C97" s="57"/>
      <c r="D97" s="57"/>
      <c r="E97" s="58"/>
      <c r="F97" s="59">
        <v>47272</v>
      </c>
      <c r="G97" s="59">
        <v>47619</v>
      </c>
      <c r="H97" s="59">
        <v>48061</v>
      </c>
      <c r="I97" s="59">
        <v>48343</v>
      </c>
      <c r="J97" s="59">
        <v>48957</v>
      </c>
      <c r="K97" s="59">
        <v>49826</v>
      </c>
      <c r="L97" s="59">
        <v>50496</v>
      </c>
      <c r="M97" s="59">
        <v>51103</v>
      </c>
      <c r="N97" s="59">
        <v>51278</v>
      </c>
      <c r="O97" s="59">
        <v>51671</v>
      </c>
      <c r="P97" s="76">
        <v>52090</v>
      </c>
      <c r="Q97" s="21">
        <v>52332</v>
      </c>
      <c r="R97" s="21">
        <v>52528</v>
      </c>
      <c r="S97" s="21">
        <v>52776</v>
      </c>
      <c r="T97" s="21">
        <v>53226</v>
      </c>
      <c r="U97" s="21">
        <v>53700</v>
      </c>
      <c r="V97" s="21">
        <v>54172</v>
      </c>
      <c r="W97" s="21">
        <v>54624</v>
      </c>
      <c r="X97" s="21">
        <v>55084</v>
      </c>
      <c r="Y97" s="21">
        <v>55545</v>
      </c>
      <c r="Z97" s="21">
        <v>55997</v>
      </c>
      <c r="AA97" s="21">
        <v>56445</v>
      </c>
      <c r="AB97" s="21">
        <v>56864</v>
      </c>
      <c r="AC97" s="21">
        <v>57300</v>
      </c>
      <c r="AD97" s="21">
        <v>57713</v>
      </c>
      <c r="AE97" s="21">
        <v>58127</v>
      </c>
      <c r="AF97" s="21">
        <v>58530</v>
      </c>
      <c r="AG97" s="21">
        <v>58916</v>
      </c>
      <c r="AH97" s="22">
        <v>59310</v>
      </c>
      <c r="AI97" s="7">
        <f>+AH97-P97</f>
        <v>7220</v>
      </c>
    </row>
    <row r="98" spans="2:34" ht="15">
      <c r="B98" s="35" t="s">
        <v>9</v>
      </c>
      <c r="C98" s="65"/>
      <c r="D98" s="65"/>
      <c r="E98" s="77"/>
      <c r="G98" s="7">
        <f aca="true" t="shared" si="20" ref="G98:AH98">+G97-F97</f>
        <v>347</v>
      </c>
      <c r="H98" s="7">
        <f t="shared" si="20"/>
        <v>442</v>
      </c>
      <c r="I98" s="7">
        <f t="shared" si="20"/>
        <v>282</v>
      </c>
      <c r="J98" s="7">
        <f t="shared" si="20"/>
        <v>614</v>
      </c>
      <c r="K98" s="7">
        <f t="shared" si="20"/>
        <v>869</v>
      </c>
      <c r="L98" s="7">
        <f t="shared" si="20"/>
        <v>670</v>
      </c>
      <c r="M98" s="7">
        <f t="shared" si="20"/>
        <v>607</v>
      </c>
      <c r="N98" s="7">
        <f t="shared" si="20"/>
        <v>175</v>
      </c>
      <c r="O98" s="7">
        <f t="shared" si="20"/>
        <v>393</v>
      </c>
      <c r="P98" s="61">
        <f t="shared" si="20"/>
        <v>419</v>
      </c>
      <c r="Q98" s="7">
        <f t="shared" si="20"/>
        <v>242</v>
      </c>
      <c r="R98" s="7">
        <f t="shared" si="20"/>
        <v>196</v>
      </c>
      <c r="S98" s="7">
        <f t="shared" si="20"/>
        <v>248</v>
      </c>
      <c r="T98" s="7">
        <f t="shared" si="20"/>
        <v>450</v>
      </c>
      <c r="U98" s="7">
        <f t="shared" si="20"/>
        <v>474</v>
      </c>
      <c r="V98" s="7">
        <f t="shared" si="20"/>
        <v>472</v>
      </c>
      <c r="W98" s="7">
        <f t="shared" si="20"/>
        <v>452</v>
      </c>
      <c r="X98" s="7">
        <f t="shared" si="20"/>
        <v>460</v>
      </c>
      <c r="Y98" s="7">
        <f t="shared" si="20"/>
        <v>461</v>
      </c>
      <c r="Z98" s="7">
        <f t="shared" si="20"/>
        <v>452</v>
      </c>
      <c r="AA98" s="7">
        <f t="shared" si="20"/>
        <v>448</v>
      </c>
      <c r="AB98" s="7">
        <f t="shared" si="20"/>
        <v>419</v>
      </c>
      <c r="AC98" s="7">
        <f t="shared" si="20"/>
        <v>436</v>
      </c>
      <c r="AD98" s="7">
        <f t="shared" si="20"/>
        <v>413</v>
      </c>
      <c r="AE98" s="7">
        <f t="shared" si="20"/>
        <v>414</v>
      </c>
      <c r="AF98" s="7">
        <f t="shared" si="20"/>
        <v>403</v>
      </c>
      <c r="AG98" s="7">
        <f t="shared" si="20"/>
        <v>386</v>
      </c>
      <c r="AH98" s="26">
        <f t="shared" si="20"/>
        <v>394</v>
      </c>
    </row>
    <row r="99" spans="2:34" ht="15.75" thickBot="1">
      <c r="B99" s="78" t="s">
        <v>10</v>
      </c>
      <c r="C99" s="79"/>
      <c r="D99" s="79"/>
      <c r="E99" s="80"/>
      <c r="G99" s="7">
        <f aca="true" t="shared" si="21" ref="G99:P99">+G98+F99</f>
        <v>347</v>
      </c>
      <c r="H99" s="7">
        <f t="shared" si="21"/>
        <v>789</v>
      </c>
      <c r="I99" s="7">
        <f t="shared" si="21"/>
        <v>1071</v>
      </c>
      <c r="J99" s="7">
        <f t="shared" si="21"/>
        <v>1685</v>
      </c>
      <c r="K99" s="7">
        <f t="shared" si="21"/>
        <v>2554</v>
      </c>
      <c r="L99" s="7">
        <f t="shared" si="21"/>
        <v>3224</v>
      </c>
      <c r="M99" s="7">
        <f t="shared" si="21"/>
        <v>3831</v>
      </c>
      <c r="N99" s="7">
        <f t="shared" si="21"/>
        <v>4006</v>
      </c>
      <c r="O99" s="7">
        <f t="shared" si="21"/>
        <v>4399</v>
      </c>
      <c r="P99" s="62">
        <f t="shared" si="21"/>
        <v>4818</v>
      </c>
      <c r="Q99" s="7">
        <f>+Q98</f>
        <v>242</v>
      </c>
      <c r="R99" s="7">
        <f aca="true" t="shared" si="22" ref="R99:AH99">+R98+Q99</f>
        <v>438</v>
      </c>
      <c r="S99" s="7">
        <f t="shared" si="22"/>
        <v>686</v>
      </c>
      <c r="T99" s="7">
        <f t="shared" si="22"/>
        <v>1136</v>
      </c>
      <c r="U99" s="7">
        <f t="shared" si="22"/>
        <v>1610</v>
      </c>
      <c r="V99" s="7">
        <f t="shared" si="22"/>
        <v>2082</v>
      </c>
      <c r="W99" s="7">
        <f t="shared" si="22"/>
        <v>2534</v>
      </c>
      <c r="X99" s="7">
        <f t="shared" si="22"/>
        <v>2994</v>
      </c>
      <c r="Y99" s="7">
        <f t="shared" si="22"/>
        <v>3455</v>
      </c>
      <c r="Z99" s="7">
        <f t="shared" si="22"/>
        <v>3907</v>
      </c>
      <c r="AA99" s="7">
        <f t="shared" si="22"/>
        <v>4355</v>
      </c>
      <c r="AB99" s="7">
        <f t="shared" si="22"/>
        <v>4774</v>
      </c>
      <c r="AC99" s="7">
        <f t="shared" si="22"/>
        <v>5210</v>
      </c>
      <c r="AD99" s="7">
        <f t="shared" si="22"/>
        <v>5623</v>
      </c>
      <c r="AE99" s="7">
        <f t="shared" si="22"/>
        <v>6037</v>
      </c>
      <c r="AF99" s="7">
        <f t="shared" si="22"/>
        <v>6440</v>
      </c>
      <c r="AG99" s="7">
        <f t="shared" si="22"/>
        <v>6826</v>
      </c>
      <c r="AH99" s="63">
        <f t="shared" si="22"/>
        <v>7220</v>
      </c>
    </row>
    <row r="100" spans="2:34" ht="15.75" thickBot="1">
      <c r="B100" s="87" t="s">
        <v>11</v>
      </c>
      <c r="C100" s="88"/>
      <c r="D100" s="88"/>
      <c r="E100" s="89"/>
      <c r="F100" s="64">
        <v>111551</v>
      </c>
      <c r="G100" s="65">
        <v>112258</v>
      </c>
      <c r="H100" s="65">
        <v>112992</v>
      </c>
      <c r="I100" s="65">
        <v>113483</v>
      </c>
      <c r="J100" s="65">
        <v>114823</v>
      </c>
      <c r="K100" s="65">
        <v>116708</v>
      </c>
      <c r="L100" s="65">
        <v>118478</v>
      </c>
      <c r="M100" s="65">
        <v>119666</v>
      </c>
      <c r="N100" s="65">
        <v>119826</v>
      </c>
      <c r="O100" s="65">
        <v>120191</v>
      </c>
      <c r="P100" s="35">
        <v>120824</v>
      </c>
      <c r="Q100" s="65">
        <v>120578</v>
      </c>
      <c r="R100" s="65">
        <v>120767</v>
      </c>
      <c r="S100" s="81">
        <v>121056</v>
      </c>
      <c r="T100" s="82">
        <v>121525.781</v>
      </c>
      <c r="U100" s="82">
        <v>122058.469</v>
      </c>
      <c r="V100" s="82">
        <v>122633.279</v>
      </c>
      <c r="W100" s="82">
        <v>123211.295</v>
      </c>
      <c r="X100" s="82">
        <v>123755.618</v>
      </c>
      <c r="Y100" s="82">
        <v>124335.295</v>
      </c>
      <c r="Z100" s="82">
        <v>124929.509</v>
      </c>
      <c r="AA100" s="82">
        <v>125527.464</v>
      </c>
      <c r="AB100" s="82">
        <v>126108.691</v>
      </c>
      <c r="AC100" s="82">
        <v>126683.028</v>
      </c>
      <c r="AD100" s="82">
        <v>127233.954</v>
      </c>
      <c r="AE100" s="82">
        <v>127773.311</v>
      </c>
      <c r="AF100" s="82">
        <v>128296.267</v>
      </c>
      <c r="AG100" s="82">
        <v>128833.311</v>
      </c>
      <c r="AH100" s="83">
        <v>129392.769</v>
      </c>
    </row>
    <row r="101" spans="2:34" ht="15">
      <c r="B101" s="17" t="s">
        <v>12</v>
      </c>
      <c r="C101" s="18"/>
      <c r="D101" s="18"/>
      <c r="E101" s="19"/>
      <c r="F101" s="36">
        <f aca="true" t="shared" si="23" ref="F101:S101">+F100/F97</f>
        <v>2.3597689964460993</v>
      </c>
      <c r="G101" s="36">
        <f t="shared" si="23"/>
        <v>2.3574203574203576</v>
      </c>
      <c r="H101" s="36">
        <f t="shared" si="23"/>
        <v>2.351012255258942</v>
      </c>
      <c r="I101" s="36">
        <f t="shared" si="23"/>
        <v>2.347454647001634</v>
      </c>
      <c r="J101" s="36">
        <f t="shared" si="23"/>
        <v>2.345384725371244</v>
      </c>
      <c r="K101" s="36">
        <f t="shared" si="23"/>
        <v>2.342311243126079</v>
      </c>
      <c r="L101" s="36">
        <f t="shared" si="23"/>
        <v>2.346284854245881</v>
      </c>
      <c r="M101" s="36">
        <f t="shared" si="23"/>
        <v>2.3416629160714635</v>
      </c>
      <c r="N101" s="36">
        <f t="shared" si="23"/>
        <v>2.3367916065369165</v>
      </c>
      <c r="O101" s="69">
        <f t="shared" si="23"/>
        <v>2.3260823285788934</v>
      </c>
      <c r="P101" s="70">
        <f t="shared" si="23"/>
        <v>2.3195239009406796</v>
      </c>
      <c r="Q101" s="36">
        <f t="shared" si="23"/>
        <v>2.304096919666743</v>
      </c>
      <c r="R101" s="36">
        <f t="shared" si="23"/>
        <v>2.2990976241242764</v>
      </c>
      <c r="S101" s="36">
        <f t="shared" si="23"/>
        <v>2.2937698954070034</v>
      </c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90"/>
      <c r="AH101" s="48"/>
    </row>
    <row r="102" spans="2:34" ht="15">
      <c r="B102" s="17" t="s">
        <v>13</v>
      </c>
      <c r="C102" s="18"/>
      <c r="D102" s="18"/>
      <c r="E102" s="19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71"/>
      <c r="Q102" s="5"/>
      <c r="R102" s="5"/>
      <c r="S102" s="5"/>
      <c r="T102" s="36">
        <f aca="true" t="shared" si="24" ref="T102:AH102">+T100/T97</f>
        <v>2.2832033404727015</v>
      </c>
      <c r="U102" s="36">
        <f t="shared" si="24"/>
        <v>2.2729696275605216</v>
      </c>
      <c r="V102" s="36">
        <f t="shared" si="24"/>
        <v>2.263776102045337</v>
      </c>
      <c r="W102" s="36">
        <f t="shared" si="24"/>
        <v>2.2556256407439954</v>
      </c>
      <c r="X102" s="36">
        <f t="shared" si="24"/>
        <v>2.246670866313267</v>
      </c>
      <c r="Y102" s="36">
        <f t="shared" si="24"/>
        <v>2.2384606175173283</v>
      </c>
      <c r="Z102" s="36">
        <f t="shared" si="24"/>
        <v>2.2310036073361075</v>
      </c>
      <c r="AA102" s="36">
        <f t="shared" si="24"/>
        <v>2.2238898750996547</v>
      </c>
      <c r="AB102" s="36">
        <f t="shared" si="24"/>
        <v>2.21772458849184</v>
      </c>
      <c r="AC102" s="36">
        <f t="shared" si="24"/>
        <v>2.2108730890052355</v>
      </c>
      <c r="AD102" s="36">
        <f t="shared" si="24"/>
        <v>2.204597820248471</v>
      </c>
      <c r="AE102" s="36">
        <f t="shared" si="24"/>
        <v>2.198174875703202</v>
      </c>
      <c r="AF102" s="36">
        <f t="shared" si="24"/>
        <v>2.191974491713651</v>
      </c>
      <c r="AG102" s="36">
        <f t="shared" si="24"/>
        <v>2.1867287494059338</v>
      </c>
      <c r="AH102" s="38">
        <f t="shared" si="24"/>
        <v>2.181634951947395</v>
      </c>
    </row>
    <row r="103" spans="1:34" ht="15.75" thickBot="1">
      <c r="A103" s="91"/>
      <c r="B103" s="39" t="s">
        <v>14</v>
      </c>
      <c r="C103" s="40"/>
      <c r="D103" s="40"/>
      <c r="E103" s="41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72"/>
      <c r="Q103" s="42"/>
      <c r="R103" s="43">
        <v>2.2941496852722585</v>
      </c>
      <c r="S103" s="43">
        <v>2.283409992859559</v>
      </c>
      <c r="T103" s="44">
        <v>2.2729535373098195</v>
      </c>
      <c r="U103" s="44">
        <v>2.2625244507572266</v>
      </c>
      <c r="V103" s="44">
        <v>2.252674000840628</v>
      </c>
      <c r="W103" s="44">
        <v>2.2442167092368166</v>
      </c>
      <c r="X103" s="44">
        <v>2.2351729443447037</v>
      </c>
      <c r="Y103" s="44">
        <v>2.2271113147779045</v>
      </c>
      <c r="Z103" s="44">
        <v>2.2192994602413036</v>
      </c>
      <c r="AA103" s="44">
        <v>2.211889199776161</v>
      </c>
      <c r="AB103" s="44">
        <v>2.2054029040316423</v>
      </c>
      <c r="AC103" s="44">
        <v>2.1982874744033176</v>
      </c>
      <c r="AD103" s="44">
        <v>2.191760843579235</v>
      </c>
      <c r="AE103" s="44">
        <v>2.1849269301159087</v>
      </c>
      <c r="AF103" s="44">
        <v>2.178214972920241</v>
      </c>
      <c r="AG103" s="44">
        <v>2.1722909555459067</v>
      </c>
      <c r="AH103" s="45">
        <v>2.166632687237817</v>
      </c>
    </row>
    <row r="104" spans="20:27" ht="15">
      <c r="T104" s="2">
        <v>2014</v>
      </c>
      <c r="U104" s="2" t="s">
        <v>15</v>
      </c>
      <c r="Z104" s="46">
        <f>+P101-AH102</f>
        <v>0.13788894899328463</v>
      </c>
      <c r="AA104" s="47">
        <f>+Z104/P101</f>
        <v>0.05944709124892568</v>
      </c>
    </row>
    <row r="105" spans="20:27" ht="15.75" thickBot="1">
      <c r="T105" s="2">
        <v>2012</v>
      </c>
      <c r="U105" s="2" t="s">
        <v>15</v>
      </c>
      <c r="Z105" s="46">
        <f>+P101-AH103</f>
        <v>0.1528912137028624</v>
      </c>
      <c r="AA105" s="47">
        <f>+Z105/P101</f>
        <v>0.06591491195277513</v>
      </c>
    </row>
    <row r="106" spans="27:34" ht="15">
      <c r="AA106" s="11" t="s">
        <v>25</v>
      </c>
      <c r="AB106" s="12"/>
      <c r="AC106" s="12"/>
      <c r="AD106" s="12"/>
      <c r="AE106" s="12"/>
      <c r="AF106" s="12"/>
      <c r="AG106" s="12"/>
      <c r="AH106" s="92">
        <f>+AH100/2.25</f>
        <v>57507.897333333334</v>
      </c>
    </row>
    <row r="107" spans="27:34" ht="15.75" thickBot="1">
      <c r="AA107" s="50" t="s">
        <v>17</v>
      </c>
      <c r="AB107" s="51"/>
      <c r="AC107" s="51"/>
      <c r="AD107" s="51"/>
      <c r="AE107" s="51"/>
      <c r="AF107" s="51"/>
      <c r="AG107" s="51"/>
      <c r="AH107" s="52">
        <f>+AH97-AH106</f>
        <v>1802.1026666666658</v>
      </c>
    </row>
    <row r="112" ht="15">
      <c r="AI112" s="7">
        <f>+AH121-P121</f>
        <v>8054</v>
      </c>
    </row>
    <row r="115" ht="15">
      <c r="AG115" s="93"/>
    </row>
    <row r="116" spans="31:33" ht="15.75">
      <c r="AE116" s="94"/>
      <c r="AG116" s="93"/>
    </row>
    <row r="117" spans="31:33" ht="15">
      <c r="AE117" s="95"/>
      <c r="AG117" s="95"/>
    </row>
    <row r="118" spans="2:20" ht="19.5" thickBot="1">
      <c r="B118" s="8" t="s">
        <v>26</v>
      </c>
      <c r="C118" s="9"/>
      <c r="D118" s="9"/>
      <c r="E118" s="9"/>
      <c r="F118" s="9"/>
      <c r="M118" s="53"/>
      <c r="N118" s="53"/>
      <c r="O118" s="53"/>
      <c r="P118" s="21"/>
      <c r="Q118" s="21"/>
      <c r="R118" s="21"/>
      <c r="S118" s="21"/>
      <c r="T118" s="8" t="s">
        <v>26</v>
      </c>
    </row>
    <row r="119" spans="6:34" ht="15.75" thickBot="1">
      <c r="F119" s="10" t="s">
        <v>5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 t="s">
        <v>6</v>
      </c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2:34" ht="15">
      <c r="B120" s="11" t="s">
        <v>7</v>
      </c>
      <c r="C120" s="12"/>
      <c r="D120" s="12"/>
      <c r="E120" s="13"/>
      <c r="F120" s="14">
        <v>2001</v>
      </c>
      <c r="G120" s="14">
        <v>2002</v>
      </c>
      <c r="H120" s="14">
        <v>2003</v>
      </c>
      <c r="I120" s="14">
        <v>2004</v>
      </c>
      <c r="J120" s="14">
        <v>2005</v>
      </c>
      <c r="K120" s="14">
        <v>2006</v>
      </c>
      <c r="L120" s="14">
        <v>2007</v>
      </c>
      <c r="M120" s="14">
        <v>2008</v>
      </c>
      <c r="N120" s="14">
        <v>2009</v>
      </c>
      <c r="O120" s="75">
        <v>2010</v>
      </c>
      <c r="P120" s="55">
        <v>2011</v>
      </c>
      <c r="Q120" s="14">
        <v>2012</v>
      </c>
      <c r="R120" s="15">
        <v>2013</v>
      </c>
      <c r="S120" s="15">
        <v>2014</v>
      </c>
      <c r="T120" s="15">
        <v>2015</v>
      </c>
      <c r="U120" s="15">
        <v>2016</v>
      </c>
      <c r="V120" s="15">
        <v>2017</v>
      </c>
      <c r="W120" s="15">
        <v>2018</v>
      </c>
      <c r="X120" s="15">
        <v>2019</v>
      </c>
      <c r="Y120" s="15">
        <v>2020</v>
      </c>
      <c r="Z120" s="15">
        <v>2021</v>
      </c>
      <c r="AA120" s="15">
        <v>2022</v>
      </c>
      <c r="AB120" s="15">
        <v>2023</v>
      </c>
      <c r="AC120" s="15">
        <v>2024</v>
      </c>
      <c r="AD120" s="15">
        <v>2025</v>
      </c>
      <c r="AE120" s="15">
        <v>2026</v>
      </c>
      <c r="AF120" s="15">
        <v>2027</v>
      </c>
      <c r="AG120" s="15">
        <v>2028</v>
      </c>
      <c r="AH120" s="16">
        <v>2029</v>
      </c>
    </row>
    <row r="121" spans="2:34" ht="15">
      <c r="B121" s="56" t="s">
        <v>8</v>
      </c>
      <c r="C121" s="57"/>
      <c r="D121" s="57"/>
      <c r="E121" s="58"/>
      <c r="F121" s="59">
        <v>53470</v>
      </c>
      <c r="G121" s="59">
        <v>54170</v>
      </c>
      <c r="H121" s="59">
        <v>54980</v>
      </c>
      <c r="I121" s="59">
        <v>55678</v>
      </c>
      <c r="J121" s="59">
        <v>56518</v>
      </c>
      <c r="K121" s="59">
        <v>57072</v>
      </c>
      <c r="L121" s="59">
        <v>57436</v>
      </c>
      <c r="M121" s="59">
        <v>57820</v>
      </c>
      <c r="N121" s="59">
        <v>58228</v>
      </c>
      <c r="O121" s="59">
        <v>58533</v>
      </c>
      <c r="P121" s="76">
        <v>58714</v>
      </c>
      <c r="Q121" s="21">
        <v>59126</v>
      </c>
      <c r="R121" s="21">
        <v>59070</v>
      </c>
      <c r="S121" s="21">
        <v>59457</v>
      </c>
      <c r="T121" s="21">
        <v>60054</v>
      </c>
      <c r="U121" s="21">
        <v>60655</v>
      </c>
      <c r="V121" s="21">
        <v>61131</v>
      </c>
      <c r="W121" s="21">
        <v>61533</v>
      </c>
      <c r="X121" s="21">
        <v>61977</v>
      </c>
      <c r="Y121" s="21">
        <v>62496</v>
      </c>
      <c r="Z121" s="21">
        <v>63007</v>
      </c>
      <c r="AA121" s="21">
        <v>63486</v>
      </c>
      <c r="AB121" s="21">
        <v>63920</v>
      </c>
      <c r="AC121" s="21">
        <v>64382</v>
      </c>
      <c r="AD121" s="21">
        <v>64855</v>
      </c>
      <c r="AE121" s="21">
        <v>65328</v>
      </c>
      <c r="AF121" s="21">
        <v>65806</v>
      </c>
      <c r="AG121" s="21">
        <v>66280</v>
      </c>
      <c r="AH121" s="96">
        <v>66768</v>
      </c>
    </row>
    <row r="122" spans="2:34" ht="15">
      <c r="B122" s="35" t="s">
        <v>9</v>
      </c>
      <c r="C122" s="65"/>
      <c r="D122" s="65"/>
      <c r="E122" s="77"/>
      <c r="G122" s="7">
        <f>+G121-F121</f>
        <v>700</v>
      </c>
      <c r="H122" s="7">
        <f aca="true" t="shared" si="25" ref="H122:AH122">+H121-G121</f>
        <v>810</v>
      </c>
      <c r="I122" s="7">
        <f t="shared" si="25"/>
        <v>698</v>
      </c>
      <c r="J122" s="7">
        <f t="shared" si="25"/>
        <v>840</v>
      </c>
      <c r="K122" s="7">
        <f t="shared" si="25"/>
        <v>554</v>
      </c>
      <c r="L122" s="7">
        <f t="shared" si="25"/>
        <v>364</v>
      </c>
      <c r="M122" s="7">
        <f t="shared" si="25"/>
        <v>384</v>
      </c>
      <c r="N122" s="7">
        <f t="shared" si="25"/>
        <v>408</v>
      </c>
      <c r="O122" s="7">
        <f t="shared" si="25"/>
        <v>305</v>
      </c>
      <c r="P122" s="61">
        <f t="shared" si="25"/>
        <v>181</v>
      </c>
      <c r="Q122" s="7">
        <f t="shared" si="25"/>
        <v>412</v>
      </c>
      <c r="R122" s="7">
        <f t="shared" si="25"/>
        <v>-56</v>
      </c>
      <c r="S122" s="7">
        <f t="shared" si="25"/>
        <v>387</v>
      </c>
      <c r="T122" s="7">
        <f t="shared" si="25"/>
        <v>597</v>
      </c>
      <c r="U122" s="7">
        <f t="shared" si="25"/>
        <v>601</v>
      </c>
      <c r="V122" s="7">
        <f t="shared" si="25"/>
        <v>476</v>
      </c>
      <c r="W122" s="7">
        <f t="shared" si="25"/>
        <v>402</v>
      </c>
      <c r="X122" s="7">
        <f t="shared" si="25"/>
        <v>444</v>
      </c>
      <c r="Y122" s="7">
        <f t="shared" si="25"/>
        <v>519</v>
      </c>
      <c r="Z122" s="7">
        <f t="shared" si="25"/>
        <v>511</v>
      </c>
      <c r="AA122" s="7">
        <f t="shared" si="25"/>
        <v>479</v>
      </c>
      <c r="AB122" s="7">
        <f t="shared" si="25"/>
        <v>434</v>
      </c>
      <c r="AC122" s="7">
        <f t="shared" si="25"/>
        <v>462</v>
      </c>
      <c r="AD122" s="7">
        <f t="shared" si="25"/>
        <v>473</v>
      </c>
      <c r="AE122" s="7">
        <f t="shared" si="25"/>
        <v>473</v>
      </c>
      <c r="AF122" s="7">
        <f t="shared" si="25"/>
        <v>478</v>
      </c>
      <c r="AG122" s="7">
        <f t="shared" si="25"/>
        <v>474</v>
      </c>
      <c r="AH122" s="26">
        <f t="shared" si="25"/>
        <v>488</v>
      </c>
    </row>
    <row r="123" spans="2:34" ht="15.75" thickBot="1">
      <c r="B123" s="78" t="s">
        <v>10</v>
      </c>
      <c r="C123" s="79"/>
      <c r="D123" s="79"/>
      <c r="E123" s="80"/>
      <c r="G123" s="7">
        <f>+G122+F123</f>
        <v>700</v>
      </c>
      <c r="H123" s="7">
        <f aca="true" t="shared" si="26" ref="H123:AH123">+H122+G123</f>
        <v>1510</v>
      </c>
      <c r="I123" s="7">
        <f t="shared" si="26"/>
        <v>2208</v>
      </c>
      <c r="J123" s="7">
        <f t="shared" si="26"/>
        <v>3048</v>
      </c>
      <c r="K123" s="7">
        <f t="shared" si="26"/>
        <v>3602</v>
      </c>
      <c r="L123" s="7">
        <f t="shared" si="26"/>
        <v>3966</v>
      </c>
      <c r="M123" s="7">
        <f t="shared" si="26"/>
        <v>4350</v>
      </c>
      <c r="N123" s="7">
        <f t="shared" si="26"/>
        <v>4758</v>
      </c>
      <c r="O123" s="7">
        <f t="shared" si="26"/>
        <v>5063</v>
      </c>
      <c r="P123" s="62">
        <f>+P122+O123</f>
        <v>5244</v>
      </c>
      <c r="Q123" s="7">
        <f>+Q122</f>
        <v>412</v>
      </c>
      <c r="R123" s="7">
        <f t="shared" si="26"/>
        <v>356</v>
      </c>
      <c r="S123" s="7">
        <f t="shared" si="26"/>
        <v>743</v>
      </c>
      <c r="T123" s="7">
        <f t="shared" si="26"/>
        <v>1340</v>
      </c>
      <c r="U123" s="7">
        <f t="shared" si="26"/>
        <v>1941</v>
      </c>
      <c r="V123" s="7">
        <f t="shared" si="26"/>
        <v>2417</v>
      </c>
      <c r="W123" s="7">
        <f t="shared" si="26"/>
        <v>2819</v>
      </c>
      <c r="X123" s="7">
        <f t="shared" si="26"/>
        <v>3263</v>
      </c>
      <c r="Y123" s="7">
        <f t="shared" si="26"/>
        <v>3782</v>
      </c>
      <c r="Z123" s="7">
        <f t="shared" si="26"/>
        <v>4293</v>
      </c>
      <c r="AA123" s="7">
        <f t="shared" si="26"/>
        <v>4772</v>
      </c>
      <c r="AB123" s="7">
        <f t="shared" si="26"/>
        <v>5206</v>
      </c>
      <c r="AC123" s="7">
        <f t="shared" si="26"/>
        <v>5668</v>
      </c>
      <c r="AD123" s="7">
        <f t="shared" si="26"/>
        <v>6141</v>
      </c>
      <c r="AE123" s="7">
        <f t="shared" si="26"/>
        <v>6614</v>
      </c>
      <c r="AF123" s="7">
        <f t="shared" si="26"/>
        <v>7092</v>
      </c>
      <c r="AG123" s="7">
        <f t="shared" si="26"/>
        <v>7566</v>
      </c>
      <c r="AH123" s="26">
        <f t="shared" si="26"/>
        <v>8054</v>
      </c>
    </row>
    <row r="124" spans="2:34" ht="15.75" thickBot="1">
      <c r="B124" s="17" t="s">
        <v>11</v>
      </c>
      <c r="C124" s="18"/>
      <c r="D124" s="18"/>
      <c r="E124" s="19"/>
      <c r="F124" s="64">
        <v>126095</v>
      </c>
      <c r="G124" s="65">
        <v>128330</v>
      </c>
      <c r="H124" s="65">
        <v>130724</v>
      </c>
      <c r="I124" s="65">
        <v>132719</v>
      </c>
      <c r="J124" s="65">
        <v>134567</v>
      </c>
      <c r="K124" s="65">
        <v>135593</v>
      </c>
      <c r="L124" s="65">
        <v>136655</v>
      </c>
      <c r="M124" s="65">
        <v>137448</v>
      </c>
      <c r="N124" s="65">
        <v>138189</v>
      </c>
      <c r="O124" s="65">
        <v>138115</v>
      </c>
      <c r="P124" s="35">
        <v>137736</v>
      </c>
      <c r="Q124" s="97">
        <v>138640</v>
      </c>
      <c r="R124" s="64">
        <v>138462</v>
      </c>
      <c r="S124" s="32">
        <v>139396</v>
      </c>
      <c r="T124" s="33">
        <v>139851.859</v>
      </c>
      <c r="U124" s="33">
        <v>140487.632</v>
      </c>
      <c r="V124" s="33">
        <v>141108.816</v>
      </c>
      <c r="W124" s="33">
        <v>141770.146</v>
      </c>
      <c r="X124" s="33">
        <v>142452.708</v>
      </c>
      <c r="Y124" s="33">
        <v>143158.255</v>
      </c>
      <c r="Z124" s="33">
        <v>143851.802</v>
      </c>
      <c r="AA124" s="33">
        <v>144552.413</v>
      </c>
      <c r="AB124" s="33">
        <v>145282.065</v>
      </c>
      <c r="AC124" s="33">
        <v>146051.752</v>
      </c>
      <c r="AD124" s="33">
        <v>146835.764</v>
      </c>
      <c r="AE124" s="33">
        <v>147641.563</v>
      </c>
      <c r="AF124" s="33">
        <v>148465.659</v>
      </c>
      <c r="AG124" s="33">
        <v>149305.587</v>
      </c>
      <c r="AH124" s="98">
        <v>150113.18</v>
      </c>
    </row>
    <row r="125" spans="2:34" ht="15">
      <c r="B125" s="17" t="s">
        <v>12</v>
      </c>
      <c r="C125" s="18"/>
      <c r="D125" s="18"/>
      <c r="E125" s="19"/>
      <c r="F125" s="36">
        <f aca="true" t="shared" si="27" ref="F125:S125">+F124/F121</f>
        <v>2.358238264447354</v>
      </c>
      <c r="G125" s="36">
        <f t="shared" si="27"/>
        <v>2.3690234447110945</v>
      </c>
      <c r="H125" s="36">
        <f t="shared" si="27"/>
        <v>2.377664605311022</v>
      </c>
      <c r="I125" s="36">
        <f t="shared" si="27"/>
        <v>2.3836883508746722</v>
      </c>
      <c r="J125" s="36">
        <f t="shared" si="27"/>
        <v>2.3809582787784422</v>
      </c>
      <c r="K125" s="36">
        <f t="shared" si="27"/>
        <v>2.375823521166246</v>
      </c>
      <c r="L125" s="36">
        <f t="shared" si="27"/>
        <v>2.3792569120412286</v>
      </c>
      <c r="M125" s="36">
        <f t="shared" si="27"/>
        <v>2.3771705292286405</v>
      </c>
      <c r="N125" s="36">
        <f t="shared" si="27"/>
        <v>2.3732396785051866</v>
      </c>
      <c r="O125" s="69">
        <f t="shared" si="27"/>
        <v>2.3596091093912834</v>
      </c>
      <c r="P125" s="70">
        <f t="shared" si="27"/>
        <v>2.3458800286132777</v>
      </c>
      <c r="Q125" s="99">
        <f t="shared" si="27"/>
        <v>2.34482292054257</v>
      </c>
      <c r="R125" s="99">
        <f t="shared" si="27"/>
        <v>2.34403250380904</v>
      </c>
      <c r="S125" s="99">
        <f t="shared" si="27"/>
        <v>2.3444842491212134</v>
      </c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37"/>
    </row>
    <row r="126" spans="2:34" ht="15">
      <c r="B126" s="17" t="s">
        <v>13</v>
      </c>
      <c r="C126" s="18"/>
      <c r="D126" s="18"/>
      <c r="E126" s="19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71"/>
      <c r="Q126" s="5"/>
      <c r="R126" s="5"/>
      <c r="S126" s="5"/>
      <c r="T126" s="36">
        <f aca="true" t="shared" si="28" ref="T126:AH126">+T124/T121</f>
        <v>2.3287684250840908</v>
      </c>
      <c r="U126" s="36">
        <f t="shared" si="28"/>
        <v>2.316175616189927</v>
      </c>
      <c r="V126" s="36">
        <f t="shared" si="28"/>
        <v>2.3083021053148154</v>
      </c>
      <c r="W126" s="36">
        <f t="shared" si="28"/>
        <v>2.303969349779793</v>
      </c>
      <c r="X126" s="36">
        <f t="shared" si="28"/>
        <v>2.298476983397067</v>
      </c>
      <c r="Y126" s="36">
        <f t="shared" si="28"/>
        <v>2.2906786834357398</v>
      </c>
      <c r="Z126" s="36">
        <f t="shared" si="28"/>
        <v>2.283108257812624</v>
      </c>
      <c r="AA126" s="36">
        <f t="shared" si="28"/>
        <v>2.2769179504142647</v>
      </c>
      <c r="AB126" s="36">
        <f t="shared" si="28"/>
        <v>2.272873357321652</v>
      </c>
      <c r="AC126" s="36">
        <f t="shared" si="28"/>
        <v>2.2685184057655867</v>
      </c>
      <c r="AD126" s="36">
        <f t="shared" si="28"/>
        <v>2.2640623544830776</v>
      </c>
      <c r="AE126" s="36">
        <f t="shared" si="28"/>
        <v>2.2600043319862846</v>
      </c>
      <c r="AF126" s="36">
        <f t="shared" si="28"/>
        <v>2.2561112816460507</v>
      </c>
      <c r="AG126" s="36">
        <f t="shared" si="28"/>
        <v>2.252649170187085</v>
      </c>
      <c r="AH126" s="38">
        <f t="shared" si="28"/>
        <v>2.2482803139228373</v>
      </c>
    </row>
    <row r="127" spans="2:34" ht="15.75" thickBot="1">
      <c r="B127" s="39" t="s">
        <v>14</v>
      </c>
      <c r="C127" s="40"/>
      <c r="D127" s="40"/>
      <c r="E127" s="41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72"/>
      <c r="Q127" s="42"/>
      <c r="R127" s="43">
        <v>2.3332647078598803</v>
      </c>
      <c r="S127" s="43">
        <v>2.3218078479705535</v>
      </c>
      <c r="T127" s="44">
        <v>2.3097578463515496</v>
      </c>
      <c r="U127" s="44">
        <v>2.3016694338884087</v>
      </c>
      <c r="V127" s="44">
        <v>2.294677969113466</v>
      </c>
      <c r="W127" s="44">
        <v>2.2878920878276734</v>
      </c>
      <c r="X127" s="44">
        <v>2.2798993739599016</v>
      </c>
      <c r="Y127" s="44">
        <v>2.2714146058247553</v>
      </c>
      <c r="Z127" s="44">
        <v>2.2641402387836953</v>
      </c>
      <c r="AA127" s="44">
        <v>2.25724597563042</v>
      </c>
      <c r="AB127" s="44">
        <v>2.2514641024857998</v>
      </c>
      <c r="AC127" s="44">
        <v>2.245329863527703</v>
      </c>
      <c r="AD127" s="44">
        <v>2.239446063877643</v>
      </c>
      <c r="AE127" s="44">
        <v>2.2340391973244147</v>
      </c>
      <c r="AF127" s="44">
        <v>2.2286407467986975</v>
      </c>
      <c r="AG127" s="44">
        <v>2.2232377640767904</v>
      </c>
      <c r="AH127" s="45">
        <v>2.2170157458643565</v>
      </c>
    </row>
    <row r="128" spans="20:27" ht="15">
      <c r="T128" s="2">
        <v>2014</v>
      </c>
      <c r="U128" s="2" t="s">
        <v>15</v>
      </c>
      <c r="Z128" s="46">
        <f>+P125-AH126</f>
        <v>0.09759971469044038</v>
      </c>
      <c r="AA128" s="47">
        <f>+Z128/P125</f>
        <v>0.041604734044363975</v>
      </c>
    </row>
    <row r="129" spans="20:27" ht="15.75" thickBot="1">
      <c r="T129" s="2">
        <v>2012</v>
      </c>
      <c r="U129" s="2" t="s">
        <v>15</v>
      </c>
      <c r="Z129" s="46">
        <f>+P125-AH127</f>
        <v>0.12886428274892126</v>
      </c>
      <c r="AA129" s="47">
        <f>+Z129/P125</f>
        <v>0.05493217094528782</v>
      </c>
    </row>
    <row r="130" spans="27:34" ht="15">
      <c r="AA130" s="11" t="s">
        <v>21</v>
      </c>
      <c r="AB130" s="12"/>
      <c r="AC130" s="12"/>
      <c r="AD130" s="12"/>
      <c r="AE130" s="12"/>
      <c r="AF130" s="12"/>
      <c r="AG130" s="12"/>
      <c r="AH130" s="92">
        <f>+AH124/2.3</f>
        <v>65266.6</v>
      </c>
    </row>
    <row r="131" spans="27:34" ht="15.75" thickBot="1">
      <c r="AA131" s="50" t="s">
        <v>17</v>
      </c>
      <c r="AB131" s="51"/>
      <c r="AC131" s="51"/>
      <c r="AD131" s="51"/>
      <c r="AE131" s="51"/>
      <c r="AF131" s="51"/>
      <c r="AG131" s="51"/>
      <c r="AH131" s="74">
        <f>+AH121-AH130</f>
        <v>1501.4000000000015</v>
      </c>
    </row>
    <row r="132" spans="26:27" ht="15">
      <c r="Z132" s="46">
        <f>+P125+P101+P77+P60+P40+P24</f>
        <v>14.29712398106926</v>
      </c>
      <c r="AA132" s="46">
        <f>+AH126+AH102+AH78+AH61+AH41+AH25</f>
        <v>13.709086955851609</v>
      </c>
    </row>
    <row r="133" spans="20:27" ht="15">
      <c r="T133" s="2">
        <v>2014</v>
      </c>
      <c r="U133" s="2" t="s">
        <v>27</v>
      </c>
      <c r="Z133" s="46">
        <f>+Z132-AA132</f>
        <v>0.5880370252176519</v>
      </c>
      <c r="AA133" s="93">
        <f>+Z133/Z132</f>
        <v>0.041129742317144925</v>
      </c>
    </row>
    <row r="134" spans="7:27" ht="15">
      <c r="G134" s="2" t="s">
        <v>32</v>
      </c>
      <c r="I134" s="2">
        <f>98000/60650</f>
        <v>1.615828524319868</v>
      </c>
      <c r="Z134" s="46">
        <v>14.296682263227094</v>
      </c>
      <c r="AA134" s="46">
        <f>+AH127+AH103+AH79+AH62+AH42+AH26</f>
        <v>13.647529088143582</v>
      </c>
    </row>
    <row r="135" spans="20:27" ht="15">
      <c r="T135" s="2">
        <v>2012</v>
      </c>
      <c r="U135" s="2" t="s">
        <v>27</v>
      </c>
      <c r="Z135" s="46">
        <f>+Z134-AA134</f>
        <v>0.6491531750835122</v>
      </c>
      <c r="AA135" s="93">
        <f>+Z135/Z134</f>
        <v>0.04540586152307642</v>
      </c>
    </row>
    <row r="137" spans="27:34" ht="15">
      <c r="AA137" s="2" t="s">
        <v>31</v>
      </c>
      <c r="AH137" s="7">
        <f>+AH131+AH107+AH83+AH66+AH46+AH30</f>
        <v>5767.604792704977</v>
      </c>
    </row>
    <row r="139" spans="27:30" ht="15">
      <c r="AA139" s="2" t="s">
        <v>28</v>
      </c>
      <c r="AD139" s="7">
        <f>+AH123+AH99+AH75+AH58+AH38+AH22</f>
        <v>72639</v>
      </c>
    </row>
    <row r="141" ht="15">
      <c r="V141" s="95"/>
    </row>
    <row r="142" ht="15">
      <c r="V142" s="7"/>
    </row>
    <row r="143" ht="15">
      <c r="AF143" s="95"/>
    </row>
  </sheetData>
  <sheetProtection password="BD2B" sheet="1"/>
  <mergeCells count="44">
    <mergeCell ref="AK14:AM14"/>
    <mergeCell ref="F18:S18"/>
    <mergeCell ref="T18:AH18"/>
    <mergeCell ref="B20:E20"/>
    <mergeCell ref="B21:E21"/>
    <mergeCell ref="B22:E22"/>
    <mergeCell ref="B23:E23"/>
    <mergeCell ref="C24:E24"/>
    <mergeCell ref="B25:E25"/>
    <mergeCell ref="B26:E26"/>
    <mergeCell ref="F34:S34"/>
    <mergeCell ref="T34:AH34"/>
    <mergeCell ref="B37:E37"/>
    <mergeCell ref="B38:E38"/>
    <mergeCell ref="B39:E39"/>
    <mergeCell ref="C40:E40"/>
    <mergeCell ref="B41:E41"/>
    <mergeCell ref="B42:E42"/>
    <mergeCell ref="F54:S54"/>
    <mergeCell ref="T54:AH54"/>
    <mergeCell ref="B59:E59"/>
    <mergeCell ref="B60:E60"/>
    <mergeCell ref="B61:E61"/>
    <mergeCell ref="B62:E62"/>
    <mergeCell ref="F71:S71"/>
    <mergeCell ref="T71:AH71"/>
    <mergeCell ref="B74:E74"/>
    <mergeCell ref="B75:E75"/>
    <mergeCell ref="B76:E76"/>
    <mergeCell ref="C77:E77"/>
    <mergeCell ref="B78:E78"/>
    <mergeCell ref="B79:E79"/>
    <mergeCell ref="F95:S95"/>
    <mergeCell ref="T95:AH95"/>
    <mergeCell ref="B100:E100"/>
    <mergeCell ref="B101:E101"/>
    <mergeCell ref="B126:E126"/>
    <mergeCell ref="B127:E127"/>
    <mergeCell ref="B102:E102"/>
    <mergeCell ref="B103:E103"/>
    <mergeCell ref="F119:S119"/>
    <mergeCell ref="T119:AH119"/>
    <mergeCell ref="B124:E124"/>
    <mergeCell ref="B125:E125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Bullen</dc:creator>
  <cp:keywords/>
  <dc:description/>
  <cp:lastModifiedBy>Michael Martin</cp:lastModifiedBy>
  <dcterms:created xsi:type="dcterms:W3CDTF">2016-09-27T19:30:44Z</dcterms:created>
  <dcterms:modified xsi:type="dcterms:W3CDTF">2016-09-29T09:50:22Z</dcterms:modified>
  <cp:category/>
  <cp:version/>
  <cp:contentType/>
  <cp:contentStatus/>
</cp:coreProperties>
</file>