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<sst xmlns="http://schemas.openxmlformats.org/spreadsheetml/2006/main" count="143" uniqueCount="27">
  <si>
    <t>Warwick</t>
  </si>
  <si>
    <t>Population</t>
  </si>
  <si>
    <t>Natural Change</t>
  </si>
  <si>
    <t/>
  </si>
  <si>
    <t>Births</t>
  </si>
  <si>
    <t>Deaths</t>
  </si>
  <si>
    <t>All Migration Net</t>
  </si>
  <si>
    <t>Internal Migration In</t>
  </si>
  <si>
    <t>Internal Migration Out</t>
  </si>
  <si>
    <t>International Migration In</t>
  </si>
  <si>
    <t>International Migration Out</t>
  </si>
  <si>
    <t>Cross-border Migration In</t>
  </si>
  <si>
    <t>Cross-border Migration Out</t>
  </si>
  <si>
    <t>2014-based Subnational population projections</t>
  </si>
  <si>
    <t>25th May 2016</t>
  </si>
  <si>
    <t>Coventry</t>
  </si>
  <si>
    <t>cumulative change since   mid-2011 (316,915)</t>
  </si>
  <si>
    <t>North warwickshire</t>
  </si>
  <si>
    <t>Nuneaton  &amp; Bedworth</t>
  </si>
  <si>
    <t>Rugby</t>
  </si>
  <si>
    <t>Stratford on Avon</t>
  </si>
  <si>
    <t>cumulative change since   mid-2011 (62,089)</t>
  </si>
  <si>
    <t>cumulative change since   mid-2011 (125,409)</t>
  </si>
  <si>
    <t>cumulative change since   mid-2011 (100,496)</t>
  </si>
  <si>
    <t>cumulative change since   mid-2011 (120,824)</t>
  </si>
  <si>
    <t>from ONS 2014-based SNPP</t>
  </si>
  <si>
    <t>cumulative change since   mid-2011 (137,736)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</si>
</sst>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3" fontId="2" fillId="0" borderId="0" xfId="0" applyNumberFormat="1" applyFont="1" applyFill="1" applyBorder="1" applyAlignment="1" applyProtection="1">
      <alignment horizontal="right" wrapText="1"/>
      <protection/>
    </xf>
    <xf numFmtId="3" fontId="2" fillId="0" borderId="0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49" fontId="2" fillId="0" borderId="11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 horizontal="right" wrapText="1"/>
      <protection/>
    </xf>
    <xf numFmtId="3" fontId="2" fillId="0" borderId="13" xfId="0" applyNumberFormat="1" applyFont="1" applyFill="1" applyBorder="1" applyAlignment="1" applyProtection="1">
      <alignment horizontal="left" wrapText="1"/>
      <protection/>
    </xf>
    <xf numFmtId="3" fontId="2" fillId="0" borderId="13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34" fillId="0" borderId="10" xfId="0" applyFont="1" applyBorder="1" applyAlignment="1" applyProtection="1">
      <alignment/>
      <protection/>
    </xf>
    <xf numFmtId="173" fontId="0" fillId="0" borderId="14" xfId="42" applyNumberFormat="1" applyFont="1" applyBorder="1" applyAlignment="1" applyProtection="1">
      <alignment/>
      <protection/>
    </xf>
    <xf numFmtId="173" fontId="0" fillId="0" borderId="15" xfId="42" applyNumberFormat="1" applyFont="1" applyBorder="1" applyAlignment="1" applyProtection="1">
      <alignment/>
      <protection/>
    </xf>
    <xf numFmtId="173" fontId="0" fillId="0" borderId="16" xfId="42" applyNumberFormat="1" applyFon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1" fontId="0" fillId="0" borderId="16" xfId="0" applyNumberFormat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zoomScale="90" zoomScaleNormal="90" zoomScalePageLayoutView="0" workbookViewId="0" topLeftCell="A1">
      <selection activeCell="L22" sqref="L22"/>
    </sheetView>
  </sheetViews>
  <sheetFormatPr defaultColWidth="8.8515625" defaultRowHeight="15"/>
  <cols>
    <col min="1" max="1" width="21.8515625" style="13" customWidth="1"/>
    <col min="2" max="17" width="10.28125" style="13" customWidth="1"/>
    <col min="18" max="16384" width="8.8515625" style="13" customWidth="1"/>
  </cols>
  <sheetData>
    <row r="1" spans="1:5" ht="15">
      <c r="A1" s="1" t="s">
        <v>13</v>
      </c>
      <c r="E1" s="13" t="s">
        <v>14</v>
      </c>
    </row>
    <row r="2" spans="1:17" ht="15.75" thickBot="1">
      <c r="A2" s="14" t="s">
        <v>0</v>
      </c>
      <c r="B2" s="10">
        <v>2014</v>
      </c>
      <c r="C2" s="10">
        <v>2015</v>
      </c>
      <c r="D2" s="10">
        <v>2016</v>
      </c>
      <c r="E2" s="10">
        <v>2017</v>
      </c>
      <c r="F2" s="10">
        <v>2018</v>
      </c>
      <c r="G2" s="10">
        <v>2019</v>
      </c>
      <c r="H2" s="10">
        <v>2020</v>
      </c>
      <c r="I2" s="10">
        <v>2021</v>
      </c>
      <c r="J2" s="10">
        <v>2022</v>
      </c>
      <c r="K2" s="10">
        <v>2023</v>
      </c>
      <c r="L2" s="10">
        <v>2024</v>
      </c>
      <c r="M2" s="10">
        <v>2025</v>
      </c>
      <c r="N2" s="10">
        <v>2026</v>
      </c>
      <c r="O2" s="10">
        <v>2027</v>
      </c>
      <c r="P2" s="10">
        <v>2028</v>
      </c>
      <c r="Q2" s="10">
        <v>2029</v>
      </c>
    </row>
    <row r="3" spans="1:17" ht="15.75" thickBot="1">
      <c r="A3" s="9" t="s">
        <v>1</v>
      </c>
      <c r="B3" s="15">
        <v>139396</v>
      </c>
      <c r="C3" s="16">
        <v>139851.859</v>
      </c>
      <c r="D3" s="16">
        <v>140487.632</v>
      </c>
      <c r="E3" s="16">
        <v>141108.816</v>
      </c>
      <c r="F3" s="16">
        <v>141770.146</v>
      </c>
      <c r="G3" s="16">
        <v>142452.708</v>
      </c>
      <c r="H3" s="16">
        <v>143158.255</v>
      </c>
      <c r="I3" s="16">
        <v>143851.802</v>
      </c>
      <c r="J3" s="16">
        <v>144552.413</v>
      </c>
      <c r="K3" s="16">
        <v>145282.065</v>
      </c>
      <c r="L3" s="16">
        <v>146051.752</v>
      </c>
      <c r="M3" s="16">
        <v>146835.764</v>
      </c>
      <c r="N3" s="16">
        <v>147641.563</v>
      </c>
      <c r="O3" s="16">
        <v>148465.659</v>
      </c>
      <c r="P3" s="16">
        <v>149305.587</v>
      </c>
      <c r="Q3" s="17">
        <v>150113.18</v>
      </c>
    </row>
    <row r="4" spans="1:17" ht="18" customHeight="1">
      <c r="A4" s="2" t="s">
        <v>2</v>
      </c>
      <c r="B4" s="11" t="s">
        <v>3</v>
      </c>
      <c r="C4" s="12">
        <f>1000*0.3</f>
        <v>300</v>
      </c>
      <c r="D4" s="12">
        <f>1000*0.4</f>
        <v>400</v>
      </c>
      <c r="E4" s="12">
        <f>1000*0.4</f>
        <v>400</v>
      </c>
      <c r="F4" s="12">
        <f>1000*0.4</f>
        <v>400</v>
      </c>
      <c r="G4" s="12">
        <f>1000*0.5</f>
        <v>500</v>
      </c>
      <c r="H4" s="12">
        <f>1000*0.5</f>
        <v>500</v>
      </c>
      <c r="I4" s="12">
        <f>1000*0.5</f>
        <v>500</v>
      </c>
      <c r="J4" s="12">
        <f aca="true" t="shared" si="0" ref="J4:P4">1000*0.5</f>
        <v>500</v>
      </c>
      <c r="K4" s="12">
        <f t="shared" si="0"/>
        <v>500</v>
      </c>
      <c r="L4" s="12">
        <f t="shared" si="0"/>
        <v>500</v>
      </c>
      <c r="M4" s="12">
        <f t="shared" si="0"/>
        <v>500</v>
      </c>
      <c r="N4" s="12">
        <f t="shared" si="0"/>
        <v>500</v>
      </c>
      <c r="O4" s="12">
        <f t="shared" si="0"/>
        <v>500</v>
      </c>
      <c r="P4" s="12">
        <f t="shared" si="0"/>
        <v>500</v>
      </c>
      <c r="Q4" s="12">
        <f>1000*0.4</f>
        <v>400</v>
      </c>
    </row>
    <row r="5" spans="1:17" ht="15">
      <c r="A5" s="2" t="s">
        <v>4</v>
      </c>
      <c r="B5" s="4" t="s">
        <v>3</v>
      </c>
      <c r="C5" s="3">
        <f>1000*1.5</f>
        <v>1500</v>
      </c>
      <c r="D5" s="3">
        <f>1000*1.5</f>
        <v>1500</v>
      </c>
      <c r="E5" s="3">
        <f aca="true" t="shared" si="1" ref="E5:L5">1000*1.6</f>
        <v>1600</v>
      </c>
      <c r="F5" s="3">
        <f t="shared" si="1"/>
        <v>1600</v>
      </c>
      <c r="G5" s="3">
        <f t="shared" si="1"/>
        <v>1600</v>
      </c>
      <c r="H5" s="3">
        <f t="shared" si="1"/>
        <v>1600</v>
      </c>
      <c r="I5" s="3">
        <f t="shared" si="1"/>
        <v>1600</v>
      </c>
      <c r="J5" s="3">
        <f t="shared" si="1"/>
        <v>1600</v>
      </c>
      <c r="K5" s="3">
        <f t="shared" si="1"/>
        <v>1600</v>
      </c>
      <c r="L5" s="3">
        <f t="shared" si="1"/>
        <v>1600</v>
      </c>
      <c r="M5" s="3">
        <f>1000*1.7</f>
        <v>1700</v>
      </c>
      <c r="N5" s="3">
        <f>1000*1.7</f>
        <v>1700</v>
      </c>
      <c r="O5" s="3">
        <f>1000*1.7</f>
        <v>1700</v>
      </c>
      <c r="P5" s="3">
        <f>1000*1.6</f>
        <v>1600</v>
      </c>
      <c r="Q5" s="3">
        <f>1000*1.6</f>
        <v>1600</v>
      </c>
    </row>
    <row r="6" spans="1:17" ht="15">
      <c r="A6" s="2" t="s">
        <v>5</v>
      </c>
      <c r="B6" s="4" t="s">
        <v>3</v>
      </c>
      <c r="C6" s="3">
        <f>1000*1.2</f>
        <v>1200</v>
      </c>
      <c r="D6" s="3">
        <f aca="true" t="shared" si="2" ref="D6:M6">1000*1.1</f>
        <v>1100</v>
      </c>
      <c r="E6" s="3">
        <f t="shared" si="2"/>
        <v>1100</v>
      </c>
      <c r="F6" s="3">
        <f t="shared" si="2"/>
        <v>1100</v>
      </c>
      <c r="G6" s="3">
        <f t="shared" si="2"/>
        <v>1100</v>
      </c>
      <c r="H6" s="3">
        <f t="shared" si="2"/>
        <v>1100</v>
      </c>
      <c r="I6" s="3">
        <f t="shared" si="2"/>
        <v>1100</v>
      </c>
      <c r="J6" s="3">
        <f t="shared" si="2"/>
        <v>1100</v>
      </c>
      <c r="K6" s="3">
        <f t="shared" si="2"/>
        <v>1100</v>
      </c>
      <c r="L6" s="3">
        <f t="shared" si="2"/>
        <v>1100</v>
      </c>
      <c r="M6" s="3">
        <f t="shared" si="2"/>
        <v>1100</v>
      </c>
      <c r="N6" s="3">
        <f>1000*1.2</f>
        <v>1200</v>
      </c>
      <c r="O6" s="3">
        <f>1000*1.2</f>
        <v>1200</v>
      </c>
      <c r="P6" s="3">
        <f>1000*1.2</f>
        <v>1200</v>
      </c>
      <c r="Q6" s="3">
        <f>1000*1.2</f>
        <v>1200</v>
      </c>
    </row>
    <row r="7" spans="1:17" ht="18" customHeight="1">
      <c r="A7" s="2" t="s">
        <v>6</v>
      </c>
      <c r="B7" s="4" t="s">
        <v>3</v>
      </c>
      <c r="C7" s="3">
        <f aca="true" t="shared" si="3" ref="C7:K7">1000*0.2</f>
        <v>200</v>
      </c>
      <c r="D7" s="3">
        <f t="shared" si="3"/>
        <v>200</v>
      </c>
      <c r="E7" s="3">
        <f t="shared" si="3"/>
        <v>200</v>
      </c>
      <c r="F7" s="3">
        <f t="shared" si="3"/>
        <v>200</v>
      </c>
      <c r="G7" s="3">
        <f t="shared" si="3"/>
        <v>200</v>
      </c>
      <c r="H7" s="3">
        <f t="shared" si="3"/>
        <v>200</v>
      </c>
      <c r="I7" s="3">
        <f t="shared" si="3"/>
        <v>200</v>
      </c>
      <c r="J7" s="3">
        <f t="shared" si="3"/>
        <v>200</v>
      </c>
      <c r="K7" s="3">
        <f t="shared" si="3"/>
        <v>200</v>
      </c>
      <c r="L7" s="3">
        <f>1000*0.3</f>
        <v>300</v>
      </c>
      <c r="M7" s="3">
        <f>1000*0.3</f>
        <v>300</v>
      </c>
      <c r="N7" s="3">
        <f>1000*0.3</f>
        <v>300</v>
      </c>
      <c r="O7" s="3">
        <f>1000*0.3</f>
        <v>300</v>
      </c>
      <c r="P7" s="3">
        <f>1000*0.4</f>
        <v>400</v>
      </c>
      <c r="Q7" s="3">
        <f>1000*0.4</f>
        <v>400</v>
      </c>
    </row>
    <row r="8" spans="1:17" ht="23.25" customHeight="1">
      <c r="A8" s="2" t="s">
        <v>7</v>
      </c>
      <c r="B8" s="4" t="s">
        <v>3</v>
      </c>
      <c r="C8" s="3">
        <f>1000*7.9</f>
        <v>7900</v>
      </c>
      <c r="D8" s="3">
        <f>1000*8</f>
        <v>8000</v>
      </c>
      <c r="E8" s="3">
        <f aca="true" t="shared" si="4" ref="E8:L8">1000*8.1</f>
        <v>8100</v>
      </c>
      <c r="F8" s="3">
        <f t="shared" si="4"/>
        <v>8100</v>
      </c>
      <c r="G8" s="3">
        <f t="shared" si="4"/>
        <v>8100</v>
      </c>
      <c r="H8" s="3">
        <f t="shared" si="4"/>
        <v>8100</v>
      </c>
      <c r="I8" s="3">
        <f t="shared" si="4"/>
        <v>8100</v>
      </c>
      <c r="J8" s="3">
        <f t="shared" si="4"/>
        <v>8100</v>
      </c>
      <c r="K8" s="3">
        <f t="shared" si="4"/>
        <v>8100</v>
      </c>
      <c r="L8" s="3">
        <f t="shared" si="4"/>
        <v>8100</v>
      </c>
      <c r="M8" s="3">
        <f>1000*8.2</f>
        <v>8200</v>
      </c>
      <c r="N8" s="3">
        <f>1000*8.3</f>
        <v>8300</v>
      </c>
      <c r="O8" s="3">
        <f>1000*8.4</f>
        <v>8400</v>
      </c>
      <c r="P8" s="3">
        <f>1000*8.5</f>
        <v>8500</v>
      </c>
      <c r="Q8" s="3">
        <f>1000*8.5</f>
        <v>8500</v>
      </c>
    </row>
    <row r="9" spans="1:17" ht="29.25" customHeight="1">
      <c r="A9" s="2" t="s">
        <v>8</v>
      </c>
      <c r="B9" s="4" t="s">
        <v>3</v>
      </c>
      <c r="C9" s="3">
        <f>1000*8</f>
        <v>8000</v>
      </c>
      <c r="D9" s="3">
        <f>1000*8</f>
        <v>8000</v>
      </c>
      <c r="E9" s="3">
        <f>1000*8</f>
        <v>8000</v>
      </c>
      <c r="F9" s="3">
        <f>1000*8</f>
        <v>8000</v>
      </c>
      <c r="G9" s="3">
        <f>1000*8</f>
        <v>8000</v>
      </c>
      <c r="H9" s="3">
        <f aca="true" t="shared" si="5" ref="H9:M9">1000*7.9</f>
        <v>7900</v>
      </c>
      <c r="I9" s="3">
        <f t="shared" si="5"/>
        <v>7900</v>
      </c>
      <c r="J9" s="3">
        <f t="shared" si="5"/>
        <v>7900</v>
      </c>
      <c r="K9" s="3">
        <f t="shared" si="5"/>
        <v>7900</v>
      </c>
      <c r="L9" s="3">
        <f t="shared" si="5"/>
        <v>7900</v>
      </c>
      <c r="M9" s="3">
        <f t="shared" si="5"/>
        <v>7900</v>
      </c>
      <c r="N9" s="3">
        <f>1000*8</f>
        <v>8000</v>
      </c>
      <c r="O9" s="3">
        <f>1000*8</f>
        <v>8000</v>
      </c>
      <c r="P9" s="3">
        <f>1000*8.1</f>
        <v>8100</v>
      </c>
      <c r="Q9" s="3">
        <f>1000*8.2</f>
        <v>8200</v>
      </c>
    </row>
    <row r="10" spans="1:17" ht="27" customHeight="1">
      <c r="A10" s="2" t="s">
        <v>9</v>
      </c>
      <c r="B10" s="4" t="s">
        <v>3</v>
      </c>
      <c r="C10" s="3">
        <f>1000*1.2</f>
        <v>1200</v>
      </c>
      <c r="D10" s="3">
        <f>1000*1.1</f>
        <v>1100</v>
      </c>
      <c r="E10" s="3">
        <f>1000*1</f>
        <v>1000</v>
      </c>
      <c r="F10" s="3">
        <f>1000*1</f>
        <v>1000</v>
      </c>
      <c r="G10" s="3">
        <f>1000*1</f>
        <v>1000</v>
      </c>
      <c r="H10" s="3">
        <f>1000*1</f>
        <v>1000</v>
      </c>
      <c r="I10" s="3">
        <f>1000*1</f>
        <v>1000</v>
      </c>
      <c r="J10" s="3">
        <f aca="true" t="shared" si="6" ref="J10:Q10">1000*1</f>
        <v>1000</v>
      </c>
      <c r="K10" s="3">
        <f t="shared" si="6"/>
        <v>1000</v>
      </c>
      <c r="L10" s="3">
        <f t="shared" si="6"/>
        <v>1000</v>
      </c>
      <c r="M10" s="3">
        <f t="shared" si="6"/>
        <v>1000</v>
      </c>
      <c r="N10" s="3">
        <f t="shared" si="6"/>
        <v>1000</v>
      </c>
      <c r="O10" s="3">
        <f t="shared" si="6"/>
        <v>1000</v>
      </c>
      <c r="P10" s="3">
        <f t="shared" si="6"/>
        <v>1000</v>
      </c>
      <c r="Q10" s="3">
        <f t="shared" si="6"/>
        <v>1000</v>
      </c>
    </row>
    <row r="11" spans="1:17" ht="27" customHeight="1">
      <c r="A11" s="2" t="s">
        <v>10</v>
      </c>
      <c r="B11" s="4" t="s">
        <v>3</v>
      </c>
      <c r="C11" s="3">
        <f aca="true" t="shared" si="7" ref="C11:I11">1000*0.9</f>
        <v>900</v>
      </c>
      <c r="D11" s="3">
        <f t="shared" si="7"/>
        <v>900</v>
      </c>
      <c r="E11" s="3">
        <f t="shared" si="7"/>
        <v>900</v>
      </c>
      <c r="F11" s="3">
        <f t="shared" si="7"/>
        <v>900</v>
      </c>
      <c r="G11" s="3">
        <f t="shared" si="7"/>
        <v>900</v>
      </c>
      <c r="H11" s="3">
        <f t="shared" si="7"/>
        <v>900</v>
      </c>
      <c r="I11" s="3">
        <f t="shared" si="7"/>
        <v>900</v>
      </c>
      <c r="J11" s="3">
        <f aca="true" t="shared" si="8" ref="J11:Q11">1000*0.9</f>
        <v>900</v>
      </c>
      <c r="K11" s="3">
        <f t="shared" si="8"/>
        <v>900</v>
      </c>
      <c r="L11" s="3">
        <f t="shared" si="8"/>
        <v>900</v>
      </c>
      <c r="M11" s="3">
        <f t="shared" si="8"/>
        <v>900</v>
      </c>
      <c r="N11" s="3">
        <f t="shared" si="8"/>
        <v>900</v>
      </c>
      <c r="O11" s="3">
        <f t="shared" si="8"/>
        <v>900</v>
      </c>
      <c r="P11" s="3">
        <f t="shared" si="8"/>
        <v>900</v>
      </c>
      <c r="Q11" s="3">
        <f t="shared" si="8"/>
        <v>900</v>
      </c>
    </row>
    <row r="12" spans="1:17" ht="27" customHeight="1">
      <c r="A12" s="2" t="s">
        <v>11</v>
      </c>
      <c r="B12" s="4" t="s">
        <v>3</v>
      </c>
      <c r="C12" s="3">
        <f>1000*0.2</f>
        <v>200</v>
      </c>
      <c r="D12" s="3">
        <f>1000*0.2</f>
        <v>200</v>
      </c>
      <c r="E12" s="3">
        <f>1000*0.2</f>
        <v>200</v>
      </c>
      <c r="F12" s="3">
        <f>1000*0.2</f>
        <v>200</v>
      </c>
      <c r="G12" s="3">
        <f aca="true" t="shared" si="9" ref="G12:Q12">1000*0.2</f>
        <v>200</v>
      </c>
      <c r="H12" s="3">
        <f t="shared" si="9"/>
        <v>200</v>
      </c>
      <c r="I12" s="3">
        <f t="shared" si="9"/>
        <v>200</v>
      </c>
      <c r="J12" s="3">
        <f t="shared" si="9"/>
        <v>200</v>
      </c>
      <c r="K12" s="3">
        <f t="shared" si="9"/>
        <v>200</v>
      </c>
      <c r="L12" s="3">
        <f t="shared" si="9"/>
        <v>200</v>
      </c>
      <c r="M12" s="3">
        <f t="shared" si="9"/>
        <v>200</v>
      </c>
      <c r="N12" s="3">
        <f t="shared" si="9"/>
        <v>200</v>
      </c>
      <c r="O12" s="3">
        <f t="shared" si="9"/>
        <v>200</v>
      </c>
      <c r="P12" s="3">
        <f t="shared" si="9"/>
        <v>200</v>
      </c>
      <c r="Q12" s="3">
        <f t="shared" si="9"/>
        <v>200</v>
      </c>
    </row>
    <row r="13" spans="1:17" ht="28.5" customHeight="1">
      <c r="A13" s="2" t="s">
        <v>12</v>
      </c>
      <c r="B13" s="4" t="s">
        <v>3</v>
      </c>
      <c r="C13" s="3">
        <f>1000*0.3</f>
        <v>300</v>
      </c>
      <c r="D13" s="3">
        <f>1000*0.3</f>
        <v>300</v>
      </c>
      <c r="E13" s="3">
        <f>1000*0.3</f>
        <v>300</v>
      </c>
      <c r="F13" s="3">
        <f>1000*0.3</f>
        <v>300</v>
      </c>
      <c r="G13" s="3">
        <f aca="true" t="shared" si="10" ref="G13:Q13">1000*0.3</f>
        <v>300</v>
      </c>
      <c r="H13" s="3">
        <f t="shared" si="10"/>
        <v>300</v>
      </c>
      <c r="I13" s="3">
        <f t="shared" si="10"/>
        <v>300</v>
      </c>
      <c r="J13" s="3">
        <f t="shared" si="10"/>
        <v>300</v>
      </c>
      <c r="K13" s="3">
        <f t="shared" si="10"/>
        <v>300</v>
      </c>
      <c r="L13" s="3">
        <f t="shared" si="10"/>
        <v>300</v>
      </c>
      <c r="M13" s="3">
        <f t="shared" si="10"/>
        <v>300</v>
      </c>
      <c r="N13" s="3">
        <f t="shared" si="10"/>
        <v>300</v>
      </c>
      <c r="O13" s="3">
        <f t="shared" si="10"/>
        <v>300</v>
      </c>
      <c r="P13" s="3">
        <f t="shared" si="10"/>
        <v>300</v>
      </c>
      <c r="Q13" s="3">
        <f t="shared" si="10"/>
        <v>300</v>
      </c>
    </row>
    <row r="14" spans="1:17" ht="27.75" customHeight="1">
      <c r="A14" s="23" t="s">
        <v>26</v>
      </c>
      <c r="B14" s="23"/>
      <c r="C14" s="18">
        <f>+C3-137736</f>
        <v>2115.8589999999967</v>
      </c>
      <c r="D14" s="18">
        <f aca="true" t="shared" si="11" ref="D14:Q14">+D3-137736</f>
        <v>2751.6320000000123</v>
      </c>
      <c r="E14" s="18">
        <f t="shared" si="11"/>
        <v>3372.8159999999916</v>
      </c>
      <c r="F14" s="18">
        <f t="shared" si="11"/>
        <v>4034.146000000008</v>
      </c>
      <c r="G14" s="18">
        <f t="shared" si="11"/>
        <v>4716.708000000013</v>
      </c>
      <c r="H14" s="18">
        <f t="shared" si="11"/>
        <v>5422.255000000005</v>
      </c>
      <c r="I14" s="18">
        <f t="shared" si="11"/>
        <v>6115.801999999996</v>
      </c>
      <c r="J14" s="18">
        <f t="shared" si="11"/>
        <v>6816.4130000000005</v>
      </c>
      <c r="K14" s="18">
        <f t="shared" si="11"/>
        <v>7546.065000000002</v>
      </c>
      <c r="L14" s="18">
        <f t="shared" si="11"/>
        <v>8315.752000000008</v>
      </c>
      <c r="M14" s="18">
        <f t="shared" si="11"/>
        <v>9099.763999999996</v>
      </c>
      <c r="N14" s="18">
        <f t="shared" si="11"/>
        <v>9905.562999999995</v>
      </c>
      <c r="O14" s="18">
        <f t="shared" si="11"/>
        <v>10729.659000000014</v>
      </c>
      <c r="P14" s="18">
        <f t="shared" si="11"/>
        <v>11569.587</v>
      </c>
      <c r="Q14" s="18">
        <f t="shared" si="11"/>
        <v>12377.179999999993</v>
      </c>
    </row>
    <row r="17" spans="1:17" ht="15.75" thickBot="1">
      <c r="A17" s="14" t="s">
        <v>15</v>
      </c>
      <c r="B17" s="10">
        <v>2014</v>
      </c>
      <c r="C17" s="10">
        <v>2015</v>
      </c>
      <c r="D17" s="10">
        <v>2016</v>
      </c>
      <c r="E17" s="10">
        <v>2017</v>
      </c>
      <c r="F17" s="10">
        <v>2018</v>
      </c>
      <c r="G17" s="10">
        <v>2019</v>
      </c>
      <c r="H17" s="10">
        <v>2020</v>
      </c>
      <c r="I17" s="10">
        <v>2021</v>
      </c>
      <c r="J17" s="10">
        <v>2022</v>
      </c>
      <c r="K17" s="10">
        <v>2023</v>
      </c>
      <c r="L17" s="10">
        <v>2024</v>
      </c>
      <c r="M17" s="10">
        <v>2025</v>
      </c>
      <c r="N17" s="10">
        <v>2026</v>
      </c>
      <c r="O17" s="10">
        <v>2027</v>
      </c>
      <c r="P17" s="10">
        <v>2028</v>
      </c>
      <c r="Q17" s="10">
        <v>2029</v>
      </c>
    </row>
    <row r="18" spans="1:17" ht="15.75" thickBot="1">
      <c r="A18" s="2" t="s">
        <v>1</v>
      </c>
      <c r="B18" s="15">
        <v>337428</v>
      </c>
      <c r="C18" s="16">
        <v>344661.14</v>
      </c>
      <c r="D18" s="16">
        <v>350559.837</v>
      </c>
      <c r="E18" s="16">
        <v>355887.929</v>
      </c>
      <c r="F18" s="16">
        <v>360998.523</v>
      </c>
      <c r="G18" s="16">
        <v>365714.061</v>
      </c>
      <c r="H18" s="16">
        <v>370238.291</v>
      </c>
      <c r="I18" s="16">
        <v>374519.736</v>
      </c>
      <c r="J18" s="16">
        <v>378870.375</v>
      </c>
      <c r="K18" s="16">
        <v>383291.904</v>
      </c>
      <c r="L18" s="16">
        <v>387716.717</v>
      </c>
      <c r="M18" s="16">
        <v>392202.875</v>
      </c>
      <c r="N18" s="16">
        <v>396638.929</v>
      </c>
      <c r="O18" s="16">
        <v>401029.076</v>
      </c>
      <c r="P18" s="16">
        <v>405250.981</v>
      </c>
      <c r="Q18" s="17">
        <v>409388.696</v>
      </c>
    </row>
    <row r="19" spans="1:18" ht="15">
      <c r="A19" s="2" t="s">
        <v>2</v>
      </c>
      <c r="B19" s="11" t="s">
        <v>3</v>
      </c>
      <c r="C19" s="12">
        <f>1000*2.1</f>
        <v>2100</v>
      </c>
      <c r="D19" s="12">
        <f>1000*2.4</f>
        <v>2400</v>
      </c>
      <c r="E19" s="12">
        <f>1000*2.5</f>
        <v>2500</v>
      </c>
      <c r="F19" s="12">
        <f aca="true" t="shared" si="12" ref="E19:F21">1000*2.6</f>
        <v>2600</v>
      </c>
      <c r="G19" s="12">
        <f>1000*2.7</f>
        <v>2700</v>
      </c>
      <c r="H19" s="12">
        <f>1000*2.9</f>
        <v>2900</v>
      </c>
      <c r="I19" s="12">
        <f>1000*3</f>
        <v>3000</v>
      </c>
      <c r="J19" s="12">
        <f>1000*3</f>
        <v>3000</v>
      </c>
      <c r="K19" s="12">
        <f>1000*3.1</f>
        <v>3100</v>
      </c>
      <c r="L19" s="12">
        <f aca="true" t="shared" si="13" ref="L19:Q19">1000*3.1</f>
        <v>3100</v>
      </c>
      <c r="M19" s="12">
        <f t="shared" si="13"/>
        <v>3100</v>
      </c>
      <c r="N19" s="12">
        <f t="shared" si="13"/>
        <v>3100</v>
      </c>
      <c r="O19" s="12">
        <f t="shared" si="13"/>
        <v>3100</v>
      </c>
      <c r="P19" s="12">
        <f t="shared" si="13"/>
        <v>3100</v>
      </c>
      <c r="Q19" s="12">
        <f t="shared" si="13"/>
        <v>3100</v>
      </c>
      <c r="R19" s="19"/>
    </row>
    <row r="20" spans="1:17" ht="15">
      <c r="A20" s="2" t="s">
        <v>4</v>
      </c>
      <c r="B20" s="4" t="s">
        <v>3</v>
      </c>
      <c r="C20" s="3">
        <f>1000*4.9</f>
        <v>4900</v>
      </c>
      <c r="D20" s="3">
        <f>1000*5</f>
        <v>5000</v>
      </c>
      <c r="E20" s="3">
        <f>1000*5.1</f>
        <v>5100</v>
      </c>
      <c r="F20" s="3">
        <f>1000*5.2</f>
        <v>5200</v>
      </c>
      <c r="G20" s="3">
        <f>10000*5.3</f>
        <v>53000</v>
      </c>
      <c r="H20" s="3">
        <f>1000*5.4</f>
        <v>5400</v>
      </c>
      <c r="I20" s="3">
        <f>1000*5.5</f>
        <v>5500</v>
      </c>
      <c r="J20" s="3">
        <f>1000*5.5</f>
        <v>5500</v>
      </c>
      <c r="K20" s="3">
        <f>1000*5.6</f>
        <v>5600</v>
      </c>
      <c r="L20" s="3">
        <f>1000*5.6</f>
        <v>5600</v>
      </c>
      <c r="M20" s="3">
        <f>1000*5.7</f>
        <v>5700</v>
      </c>
      <c r="N20" s="3">
        <f>1000*5.7</f>
        <v>5700</v>
      </c>
      <c r="O20" s="3">
        <f>1000*5.7</f>
        <v>5700</v>
      </c>
      <c r="P20" s="3">
        <f>1000*5.7</f>
        <v>5700</v>
      </c>
      <c r="Q20" s="3">
        <f>1000*5.7</f>
        <v>5700</v>
      </c>
    </row>
    <row r="21" spans="1:17" ht="15">
      <c r="A21" s="2" t="s">
        <v>5</v>
      </c>
      <c r="B21" s="4" t="s">
        <v>3</v>
      </c>
      <c r="C21" s="3">
        <f>1000*2.8</f>
        <v>2800</v>
      </c>
      <c r="D21" s="3">
        <f>1000*2.6</f>
        <v>2600</v>
      </c>
      <c r="E21" s="3">
        <f t="shared" si="12"/>
        <v>2600</v>
      </c>
      <c r="F21" s="3">
        <f t="shared" si="12"/>
        <v>2600</v>
      </c>
      <c r="G21" s="3">
        <f aca="true" t="shared" si="14" ref="G21:M21">1000*2.5</f>
        <v>2500</v>
      </c>
      <c r="H21" s="3">
        <f t="shared" si="14"/>
        <v>2500</v>
      </c>
      <c r="I21" s="3">
        <f t="shared" si="14"/>
        <v>2500</v>
      </c>
      <c r="J21" s="3">
        <f t="shared" si="14"/>
        <v>2500</v>
      </c>
      <c r="K21" s="3">
        <f t="shared" si="14"/>
        <v>2500</v>
      </c>
      <c r="L21" s="3">
        <f t="shared" si="14"/>
        <v>2500</v>
      </c>
      <c r="M21" s="3">
        <f t="shared" si="14"/>
        <v>2500</v>
      </c>
      <c r="N21" s="3">
        <f>1000*2.6</f>
        <v>2600</v>
      </c>
      <c r="O21" s="3">
        <f>1000*2.6</f>
        <v>2600</v>
      </c>
      <c r="P21" s="3">
        <f>1000*2.6</f>
        <v>2600</v>
      </c>
      <c r="Q21" s="3">
        <f>1000*2.6</f>
        <v>2600</v>
      </c>
    </row>
    <row r="22" spans="1:18" ht="15">
      <c r="A22" s="2" t="s">
        <v>6</v>
      </c>
      <c r="B22" s="4" t="s">
        <v>3</v>
      </c>
      <c r="C22" s="3">
        <f>1000*5.2</f>
        <v>5200</v>
      </c>
      <c r="D22" s="3">
        <f>1000*3.5</f>
        <v>3500</v>
      </c>
      <c r="E22" s="3">
        <f>1000*2.9</f>
        <v>2900</v>
      </c>
      <c r="F22" s="3">
        <f>1000*2.5</f>
        <v>2500</v>
      </c>
      <c r="G22" s="3">
        <f>1000*2</f>
        <v>2000</v>
      </c>
      <c r="H22" s="3">
        <f>1000*1.7</f>
        <v>1700</v>
      </c>
      <c r="I22" s="3">
        <f>1000*1.3</f>
        <v>1300</v>
      </c>
      <c r="J22" s="3">
        <f>1000*1.4</f>
        <v>1400</v>
      </c>
      <c r="K22" s="3">
        <f>1000*1.4</f>
        <v>1400</v>
      </c>
      <c r="L22" s="3">
        <f>1000*1.3</f>
        <v>1300</v>
      </c>
      <c r="M22" s="3">
        <f>1000*1.4</f>
        <v>1400</v>
      </c>
      <c r="N22" s="3">
        <f>1000*1.3</f>
        <v>1300</v>
      </c>
      <c r="O22" s="3">
        <f>1000*1.3</f>
        <v>1300</v>
      </c>
      <c r="P22" s="3">
        <f>1000*1.1</f>
        <v>1100</v>
      </c>
      <c r="Q22" s="3">
        <f>1000*1</f>
        <v>1000</v>
      </c>
      <c r="R22" s="19"/>
    </row>
    <row r="23" spans="1:18" ht="15">
      <c r="A23" s="2" t="s">
        <v>7</v>
      </c>
      <c r="B23" s="4" t="s">
        <v>3</v>
      </c>
      <c r="C23" s="3">
        <f>1000*15.7</f>
        <v>15700</v>
      </c>
      <c r="D23" s="3">
        <f>1000*15.7</f>
        <v>15700</v>
      </c>
      <c r="E23" s="3">
        <f>1000*15.6</f>
        <v>15600</v>
      </c>
      <c r="F23" s="3">
        <f>1000*15.6</f>
        <v>15600</v>
      </c>
      <c r="G23" s="3">
        <f>1000*15.5</f>
        <v>15500</v>
      </c>
      <c r="H23" s="3">
        <f>1000*15.4</f>
        <v>15400</v>
      </c>
      <c r="I23" s="3">
        <f>1000*15.4</f>
        <v>15400</v>
      </c>
      <c r="J23" s="3">
        <f>1000*15.4</f>
        <v>15400</v>
      </c>
      <c r="K23" s="3">
        <f>1000*15.5</f>
        <v>15500</v>
      </c>
      <c r="L23" s="3">
        <f>1000*15.6</f>
        <v>15600</v>
      </c>
      <c r="M23" s="3">
        <f>1000*15.8</f>
        <v>15800</v>
      </c>
      <c r="N23" s="3">
        <f>1000*16.1</f>
        <v>16100.000000000002</v>
      </c>
      <c r="O23" s="3">
        <f>1000*16.3</f>
        <v>16300</v>
      </c>
      <c r="P23" s="3">
        <f>1000*16.4</f>
        <v>16400</v>
      </c>
      <c r="Q23" s="3">
        <f>1000*16.6</f>
        <v>16600</v>
      </c>
      <c r="R23" s="19"/>
    </row>
    <row r="24" spans="1:18" ht="15">
      <c r="A24" s="2" t="s">
        <v>8</v>
      </c>
      <c r="B24" s="4" t="s">
        <v>3</v>
      </c>
      <c r="C24" s="3">
        <f>1000*16.9</f>
        <v>16900</v>
      </c>
      <c r="D24" s="3">
        <f>1000*17.5</f>
        <v>17500</v>
      </c>
      <c r="E24" s="3">
        <f>1000*17.8</f>
        <v>17800</v>
      </c>
      <c r="F24" s="3">
        <f>1000*18</f>
        <v>18000</v>
      </c>
      <c r="G24" s="3">
        <f>1000*18.2</f>
        <v>18200</v>
      </c>
      <c r="H24" s="3">
        <f>1000*18.3</f>
        <v>18300</v>
      </c>
      <c r="I24" s="3">
        <f>1000*18.4</f>
        <v>18400</v>
      </c>
      <c r="J24" s="3">
        <f>1000*18.4</f>
        <v>18400</v>
      </c>
      <c r="K24" s="3">
        <f>1000*18.5</f>
        <v>18500</v>
      </c>
      <c r="L24" s="3">
        <f>1000*18.6</f>
        <v>18600</v>
      </c>
      <c r="M24" s="3">
        <f>1000*18.8</f>
        <v>18800</v>
      </c>
      <c r="N24" s="3">
        <f>1000*19.1</f>
        <v>19100</v>
      </c>
      <c r="O24" s="3">
        <f>1000*19.4</f>
        <v>19400</v>
      </c>
      <c r="P24" s="3">
        <f>1000*19.6</f>
        <v>19600</v>
      </c>
      <c r="Q24" s="3">
        <f>1000*19.9</f>
        <v>19900</v>
      </c>
      <c r="R24" s="19"/>
    </row>
    <row r="25" spans="1:17" ht="28.5" customHeight="1">
      <c r="A25" s="2" t="s">
        <v>9</v>
      </c>
      <c r="B25" s="4" t="s">
        <v>3</v>
      </c>
      <c r="C25" s="3">
        <f>1000*9.1</f>
        <v>9100</v>
      </c>
      <c r="D25" s="3">
        <f>1000*8</f>
        <v>8000</v>
      </c>
      <c r="E25" s="3">
        <f>1000*7.7</f>
        <v>7700</v>
      </c>
      <c r="F25" s="3">
        <f>1000*7.6</f>
        <v>7600</v>
      </c>
      <c r="G25" s="3">
        <f>1000*7.4</f>
        <v>7400</v>
      </c>
      <c r="H25" s="3">
        <f>1000*7.2</f>
        <v>7200</v>
      </c>
      <c r="I25" s="3">
        <f>1000*7.1</f>
        <v>7100</v>
      </c>
      <c r="J25" s="3">
        <f aca="true" t="shared" si="15" ref="J25:Q25">1000*7.1</f>
        <v>7100</v>
      </c>
      <c r="K25" s="3">
        <f t="shared" si="15"/>
        <v>7100</v>
      </c>
      <c r="L25" s="3">
        <f t="shared" si="15"/>
        <v>7100</v>
      </c>
      <c r="M25" s="3">
        <f t="shared" si="15"/>
        <v>7100</v>
      </c>
      <c r="N25" s="3">
        <f t="shared" si="15"/>
        <v>7100</v>
      </c>
      <c r="O25" s="3">
        <f t="shared" si="15"/>
        <v>7100</v>
      </c>
      <c r="P25" s="3">
        <f t="shared" si="15"/>
        <v>7100</v>
      </c>
      <c r="Q25" s="3">
        <f t="shared" si="15"/>
        <v>7100</v>
      </c>
    </row>
    <row r="26" spans="1:17" ht="26.25">
      <c r="A26" s="2" t="s">
        <v>10</v>
      </c>
      <c r="B26" s="4" t="s">
        <v>3</v>
      </c>
      <c r="C26" s="3">
        <f>1000*2.7</f>
        <v>2700</v>
      </c>
      <c r="D26" s="3">
        <f>1000*2.7</f>
        <v>2700</v>
      </c>
      <c r="E26" s="3">
        <f aca="true" t="shared" si="16" ref="E26:Q26">1000*2.7</f>
        <v>2700</v>
      </c>
      <c r="F26" s="3">
        <f t="shared" si="16"/>
        <v>2700</v>
      </c>
      <c r="G26" s="3">
        <f t="shared" si="16"/>
        <v>2700</v>
      </c>
      <c r="H26" s="3">
        <f t="shared" si="16"/>
        <v>2700</v>
      </c>
      <c r="I26" s="3">
        <f t="shared" si="16"/>
        <v>2700</v>
      </c>
      <c r="J26" s="3">
        <f t="shared" si="16"/>
        <v>2700</v>
      </c>
      <c r="K26" s="3">
        <f t="shared" si="16"/>
        <v>2700</v>
      </c>
      <c r="L26" s="3">
        <f t="shared" si="16"/>
        <v>2700</v>
      </c>
      <c r="M26" s="3">
        <f t="shared" si="16"/>
        <v>2700</v>
      </c>
      <c r="N26" s="3">
        <f t="shared" si="16"/>
        <v>2700</v>
      </c>
      <c r="O26" s="3">
        <f t="shared" si="16"/>
        <v>2700</v>
      </c>
      <c r="P26" s="3">
        <f t="shared" si="16"/>
        <v>2700</v>
      </c>
      <c r="Q26" s="3">
        <f t="shared" si="16"/>
        <v>2700</v>
      </c>
    </row>
    <row r="27" spans="1:17" ht="26.25">
      <c r="A27" s="2" t="s">
        <v>11</v>
      </c>
      <c r="B27" s="4" t="s">
        <v>3</v>
      </c>
      <c r="C27" s="3">
        <f>1000*0.6</f>
        <v>600</v>
      </c>
      <c r="D27" s="3">
        <f>1000*0.6</f>
        <v>600</v>
      </c>
      <c r="E27" s="3">
        <f aca="true" t="shared" si="17" ref="E27:Q28">1000*0.6</f>
        <v>600</v>
      </c>
      <c r="F27" s="3">
        <f t="shared" si="17"/>
        <v>600</v>
      </c>
      <c r="G27" s="3">
        <f t="shared" si="17"/>
        <v>600</v>
      </c>
      <c r="H27" s="3">
        <f t="shared" si="17"/>
        <v>600</v>
      </c>
      <c r="I27" s="3">
        <f t="shared" si="17"/>
        <v>600</v>
      </c>
      <c r="J27" s="3">
        <f t="shared" si="17"/>
        <v>600</v>
      </c>
      <c r="K27" s="3">
        <f t="shared" si="17"/>
        <v>600</v>
      </c>
      <c r="L27" s="3">
        <f t="shared" si="17"/>
        <v>600</v>
      </c>
      <c r="M27" s="3">
        <f t="shared" si="17"/>
        <v>600</v>
      </c>
      <c r="N27" s="3">
        <f t="shared" si="17"/>
        <v>600</v>
      </c>
      <c r="O27" s="3">
        <f t="shared" si="17"/>
        <v>600</v>
      </c>
      <c r="P27" s="3">
        <f t="shared" si="17"/>
        <v>600</v>
      </c>
      <c r="Q27" s="3">
        <f t="shared" si="17"/>
        <v>600</v>
      </c>
    </row>
    <row r="28" spans="1:17" ht="26.25">
      <c r="A28" s="2" t="s">
        <v>12</v>
      </c>
      <c r="B28" s="4" t="s">
        <v>3</v>
      </c>
      <c r="C28" s="3">
        <f>1000*0.6</f>
        <v>600</v>
      </c>
      <c r="D28" s="3">
        <f>1000*0.6</f>
        <v>600</v>
      </c>
      <c r="E28" s="3">
        <f t="shared" si="17"/>
        <v>600</v>
      </c>
      <c r="F28" s="3">
        <f t="shared" si="17"/>
        <v>600</v>
      </c>
      <c r="G28" s="3">
        <f t="shared" si="17"/>
        <v>600</v>
      </c>
      <c r="H28" s="3">
        <f t="shared" si="17"/>
        <v>600</v>
      </c>
      <c r="I28" s="3">
        <f t="shared" si="17"/>
        <v>600</v>
      </c>
      <c r="J28" s="3">
        <f t="shared" si="17"/>
        <v>600</v>
      </c>
      <c r="K28" s="3">
        <f t="shared" si="17"/>
        <v>600</v>
      </c>
      <c r="L28" s="3">
        <f t="shared" si="17"/>
        <v>600</v>
      </c>
      <c r="M28" s="3">
        <f t="shared" si="17"/>
        <v>600</v>
      </c>
      <c r="N28" s="3">
        <f t="shared" si="17"/>
        <v>600</v>
      </c>
      <c r="O28" s="3">
        <f t="shared" si="17"/>
        <v>600</v>
      </c>
      <c r="P28" s="3">
        <f t="shared" si="17"/>
        <v>600</v>
      </c>
      <c r="Q28" s="3">
        <f t="shared" si="17"/>
        <v>600</v>
      </c>
    </row>
    <row r="29" spans="1:17" ht="27" customHeight="1">
      <c r="A29" s="23" t="s">
        <v>16</v>
      </c>
      <c r="B29" s="23"/>
      <c r="C29" s="18">
        <f>+C18-316915</f>
        <v>27746.140000000014</v>
      </c>
      <c r="D29" s="18">
        <f aca="true" t="shared" si="18" ref="D29:Q29">+D18-316915</f>
        <v>33644.837</v>
      </c>
      <c r="E29" s="18">
        <f t="shared" si="18"/>
        <v>38972.929000000004</v>
      </c>
      <c r="F29" s="18">
        <f t="shared" si="18"/>
        <v>44083.52299999999</v>
      </c>
      <c r="G29" s="18">
        <f t="shared" si="18"/>
        <v>48799.06099999999</v>
      </c>
      <c r="H29" s="18">
        <f t="shared" si="18"/>
        <v>53323.29100000003</v>
      </c>
      <c r="I29" s="18">
        <f t="shared" si="18"/>
        <v>57604.735999999975</v>
      </c>
      <c r="J29" s="18">
        <f t="shared" si="18"/>
        <v>61955.375</v>
      </c>
      <c r="K29" s="18">
        <f t="shared" si="18"/>
        <v>66376.90399999998</v>
      </c>
      <c r="L29" s="18">
        <f t="shared" si="18"/>
        <v>70801.717</v>
      </c>
      <c r="M29" s="18">
        <f t="shared" si="18"/>
        <v>75287.875</v>
      </c>
      <c r="N29" s="18">
        <f t="shared" si="18"/>
        <v>79723.929</v>
      </c>
      <c r="O29" s="18">
        <f t="shared" si="18"/>
        <v>84114.076</v>
      </c>
      <c r="P29" s="18">
        <f t="shared" si="18"/>
        <v>88335.98100000003</v>
      </c>
      <c r="Q29" s="18">
        <f t="shared" si="18"/>
        <v>92473.696</v>
      </c>
    </row>
    <row r="31" spans="1:17" ht="15.75" thickBot="1">
      <c r="A31" s="8" t="s">
        <v>17</v>
      </c>
      <c r="B31" s="10">
        <v>2014</v>
      </c>
      <c r="C31" s="10">
        <v>2015</v>
      </c>
      <c r="D31" s="10">
        <v>2016</v>
      </c>
      <c r="E31" s="10">
        <v>2017</v>
      </c>
      <c r="F31" s="10">
        <v>2018</v>
      </c>
      <c r="G31" s="10">
        <v>2019</v>
      </c>
      <c r="H31" s="10">
        <v>2020</v>
      </c>
      <c r="I31" s="10">
        <v>2021</v>
      </c>
      <c r="J31" s="10">
        <v>2022</v>
      </c>
      <c r="K31" s="10">
        <v>2023</v>
      </c>
      <c r="L31" s="10">
        <v>2024</v>
      </c>
      <c r="M31" s="10">
        <v>2025</v>
      </c>
      <c r="N31" s="10">
        <v>2026</v>
      </c>
      <c r="O31" s="10">
        <v>2027</v>
      </c>
      <c r="P31" s="10">
        <v>2028</v>
      </c>
      <c r="Q31" s="10">
        <v>2029</v>
      </c>
    </row>
    <row r="32" spans="1:18" ht="15.75" thickBot="1">
      <c r="A32" s="9" t="s">
        <v>1</v>
      </c>
      <c r="B32" s="20">
        <v>62468</v>
      </c>
      <c r="C32" s="21">
        <v>62490.534</v>
      </c>
      <c r="D32" s="21">
        <v>62565.354</v>
      </c>
      <c r="E32" s="21">
        <v>62667.427</v>
      </c>
      <c r="F32" s="21">
        <v>62812.673</v>
      </c>
      <c r="G32" s="21">
        <v>62955.848</v>
      </c>
      <c r="H32" s="21">
        <v>63113.766</v>
      </c>
      <c r="I32" s="21">
        <v>63281.856</v>
      </c>
      <c r="J32" s="21">
        <v>63452.931</v>
      </c>
      <c r="K32" s="21">
        <v>63628.129</v>
      </c>
      <c r="L32" s="21">
        <v>63795.063</v>
      </c>
      <c r="M32" s="21">
        <v>63971.009</v>
      </c>
      <c r="N32" s="21">
        <v>64138.224</v>
      </c>
      <c r="O32" s="21">
        <v>64307.505</v>
      </c>
      <c r="P32" s="21">
        <v>64469.475</v>
      </c>
      <c r="Q32" s="22">
        <v>64624.201</v>
      </c>
      <c r="R32" s="13" t="s">
        <v>25</v>
      </c>
    </row>
    <row r="33" spans="1:17" ht="15">
      <c r="A33" s="2" t="s">
        <v>2</v>
      </c>
      <c r="B33" s="11" t="s">
        <v>3</v>
      </c>
      <c r="C33" s="12">
        <f>1000*-0.1</f>
        <v>-100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f aca="true" t="shared" si="19" ref="L33:Q33">1000*-0.1</f>
        <v>-100</v>
      </c>
      <c r="M33" s="12">
        <f t="shared" si="19"/>
        <v>-100</v>
      </c>
      <c r="N33" s="12">
        <f t="shared" si="19"/>
        <v>-100</v>
      </c>
      <c r="O33" s="12">
        <f t="shared" si="19"/>
        <v>-100</v>
      </c>
      <c r="P33" s="12">
        <f t="shared" si="19"/>
        <v>-100</v>
      </c>
      <c r="Q33" s="12">
        <f t="shared" si="19"/>
        <v>-100</v>
      </c>
    </row>
    <row r="34" spans="1:17" ht="15">
      <c r="A34" s="2" t="s">
        <v>4</v>
      </c>
      <c r="B34" s="4" t="s">
        <v>3</v>
      </c>
      <c r="C34" s="3">
        <f>1000*0.6</f>
        <v>600</v>
      </c>
      <c r="D34" s="3">
        <f aca="true" t="shared" si="20" ref="D34:Q34">1000*0.6</f>
        <v>600</v>
      </c>
      <c r="E34" s="3">
        <f t="shared" si="20"/>
        <v>600</v>
      </c>
      <c r="F34" s="3">
        <f t="shared" si="20"/>
        <v>600</v>
      </c>
      <c r="G34" s="3">
        <f t="shared" si="20"/>
        <v>600</v>
      </c>
      <c r="H34" s="3">
        <f t="shared" si="20"/>
        <v>600</v>
      </c>
      <c r="I34" s="3">
        <f t="shared" si="20"/>
        <v>600</v>
      </c>
      <c r="J34" s="3">
        <f t="shared" si="20"/>
        <v>600</v>
      </c>
      <c r="K34" s="3">
        <f t="shared" si="20"/>
        <v>600</v>
      </c>
      <c r="L34" s="3">
        <f t="shared" si="20"/>
        <v>600</v>
      </c>
      <c r="M34" s="3">
        <f t="shared" si="20"/>
        <v>600</v>
      </c>
      <c r="N34" s="3">
        <f t="shared" si="20"/>
        <v>600</v>
      </c>
      <c r="O34" s="3">
        <f t="shared" si="20"/>
        <v>600</v>
      </c>
      <c r="P34" s="3">
        <f t="shared" si="20"/>
        <v>600</v>
      </c>
      <c r="Q34" s="3">
        <f t="shared" si="20"/>
        <v>600</v>
      </c>
    </row>
    <row r="35" spans="1:17" ht="15">
      <c r="A35" s="2" t="s">
        <v>5</v>
      </c>
      <c r="B35" s="4" t="s">
        <v>3</v>
      </c>
      <c r="C35" s="3">
        <f>1000*0.7</f>
        <v>700</v>
      </c>
      <c r="D35" s="3">
        <f>1000*0.7</f>
        <v>700</v>
      </c>
      <c r="E35" s="3">
        <f>1000*0.7</f>
        <v>700</v>
      </c>
      <c r="F35" s="3">
        <f>1000*0.6</f>
        <v>600</v>
      </c>
      <c r="G35" s="3">
        <f aca="true" t="shared" si="21" ref="G35:Q35">1000*0.7</f>
        <v>700</v>
      </c>
      <c r="H35" s="3">
        <f t="shared" si="21"/>
        <v>700</v>
      </c>
      <c r="I35" s="3">
        <f t="shared" si="21"/>
        <v>700</v>
      </c>
      <c r="J35" s="3">
        <f t="shared" si="21"/>
        <v>700</v>
      </c>
      <c r="K35" s="3">
        <f t="shared" si="21"/>
        <v>700</v>
      </c>
      <c r="L35" s="3">
        <f t="shared" si="21"/>
        <v>700</v>
      </c>
      <c r="M35" s="3">
        <f t="shared" si="21"/>
        <v>700</v>
      </c>
      <c r="N35" s="3">
        <f t="shared" si="21"/>
        <v>700</v>
      </c>
      <c r="O35" s="3">
        <f t="shared" si="21"/>
        <v>700</v>
      </c>
      <c r="P35" s="3">
        <f t="shared" si="21"/>
        <v>700</v>
      </c>
      <c r="Q35" s="3">
        <f t="shared" si="21"/>
        <v>700</v>
      </c>
    </row>
    <row r="36" spans="1:17" ht="15">
      <c r="A36" s="2" t="s">
        <v>6</v>
      </c>
      <c r="B36" s="4" t="s">
        <v>3</v>
      </c>
      <c r="C36" s="3">
        <f>1000*0.1</f>
        <v>100</v>
      </c>
      <c r="D36" s="3">
        <f>1000*0.1</f>
        <v>100</v>
      </c>
      <c r="E36" s="3">
        <f>1000*0.1</f>
        <v>100</v>
      </c>
      <c r="F36" s="3">
        <f>1000*0.2</f>
        <v>200</v>
      </c>
      <c r="G36" s="3">
        <f aca="true" t="shared" si="22" ref="G36:N36">1000*0.2</f>
        <v>200</v>
      </c>
      <c r="H36" s="3">
        <f t="shared" si="22"/>
        <v>200</v>
      </c>
      <c r="I36" s="3">
        <f t="shared" si="22"/>
        <v>200</v>
      </c>
      <c r="J36" s="3">
        <f t="shared" si="22"/>
        <v>200</v>
      </c>
      <c r="K36" s="3">
        <f t="shared" si="22"/>
        <v>200</v>
      </c>
      <c r="L36" s="3">
        <f t="shared" si="22"/>
        <v>200</v>
      </c>
      <c r="M36" s="3">
        <f t="shared" si="22"/>
        <v>200</v>
      </c>
      <c r="N36" s="3">
        <f t="shared" si="22"/>
        <v>200</v>
      </c>
      <c r="O36" s="3">
        <f>1000*0.3</f>
        <v>300</v>
      </c>
      <c r="P36" s="3">
        <f>1000*0.3</f>
        <v>300</v>
      </c>
      <c r="Q36" s="3">
        <f>1000*0.3</f>
        <v>300</v>
      </c>
    </row>
    <row r="37" spans="1:17" ht="15">
      <c r="A37" s="2" t="s">
        <v>7</v>
      </c>
      <c r="B37" s="4" t="s">
        <v>3</v>
      </c>
      <c r="C37" s="3">
        <f>1000*2.9</f>
        <v>2900</v>
      </c>
      <c r="D37" s="3">
        <f>1000*2.9</f>
        <v>2900</v>
      </c>
      <c r="E37" s="3">
        <f>1000*2.9</f>
        <v>2900</v>
      </c>
      <c r="F37" s="3">
        <f>1000*3</f>
        <v>3000</v>
      </c>
      <c r="G37" s="3">
        <f aca="true" t="shared" si="23" ref="G37:O37">1000*3</f>
        <v>3000</v>
      </c>
      <c r="H37" s="3">
        <f t="shared" si="23"/>
        <v>3000</v>
      </c>
      <c r="I37" s="3">
        <f t="shared" si="23"/>
        <v>3000</v>
      </c>
      <c r="J37" s="3">
        <f t="shared" si="23"/>
        <v>3000</v>
      </c>
      <c r="K37" s="3">
        <f t="shared" si="23"/>
        <v>3000</v>
      </c>
      <c r="L37" s="3">
        <f t="shared" si="23"/>
        <v>3000</v>
      </c>
      <c r="M37" s="3">
        <f t="shared" si="23"/>
        <v>3000</v>
      </c>
      <c r="N37" s="3">
        <f t="shared" si="23"/>
        <v>3000</v>
      </c>
      <c r="O37" s="3">
        <f t="shared" si="23"/>
        <v>3000</v>
      </c>
      <c r="P37" s="3">
        <f>1000*3.1</f>
        <v>3100</v>
      </c>
      <c r="Q37" s="3">
        <f>1000*3.1</f>
        <v>3100</v>
      </c>
    </row>
    <row r="38" spans="1:17" ht="15">
      <c r="A38" s="2" t="s">
        <v>8</v>
      </c>
      <c r="B38" s="4" t="s">
        <v>3</v>
      </c>
      <c r="C38" s="3">
        <f>1000*2.9</f>
        <v>2900</v>
      </c>
      <c r="D38" s="3">
        <f>1000*2.8</f>
        <v>2800</v>
      </c>
      <c r="E38" s="3">
        <f aca="true" t="shared" si="24" ref="E38:Q38">1000*2.8</f>
        <v>2800</v>
      </c>
      <c r="F38" s="3">
        <f t="shared" si="24"/>
        <v>2800</v>
      </c>
      <c r="G38" s="3">
        <f t="shared" si="24"/>
        <v>2800</v>
      </c>
      <c r="H38" s="3">
        <f t="shared" si="24"/>
        <v>2800</v>
      </c>
      <c r="I38" s="3">
        <f t="shared" si="24"/>
        <v>2800</v>
      </c>
      <c r="J38" s="3">
        <f t="shared" si="24"/>
        <v>2800</v>
      </c>
      <c r="K38" s="3">
        <f t="shared" si="24"/>
        <v>2800</v>
      </c>
      <c r="L38" s="3">
        <f t="shared" si="24"/>
        <v>2800</v>
      </c>
      <c r="M38" s="3">
        <f t="shared" si="24"/>
        <v>2800</v>
      </c>
      <c r="N38" s="3">
        <f t="shared" si="24"/>
        <v>2800</v>
      </c>
      <c r="O38" s="3">
        <f t="shared" si="24"/>
        <v>2800</v>
      </c>
      <c r="P38" s="3">
        <f t="shared" si="24"/>
        <v>2800</v>
      </c>
      <c r="Q38" s="3">
        <f t="shared" si="24"/>
        <v>2800</v>
      </c>
    </row>
    <row r="39" spans="1:17" ht="15">
      <c r="A39" s="2" t="s">
        <v>9</v>
      </c>
      <c r="B39" s="4" t="s">
        <v>3</v>
      </c>
      <c r="C39" s="3">
        <f aca="true" t="shared" si="25" ref="C39:Q42">1000*0.1</f>
        <v>100</v>
      </c>
      <c r="D39" s="3">
        <f t="shared" si="25"/>
        <v>100</v>
      </c>
      <c r="E39" s="3">
        <f t="shared" si="25"/>
        <v>100</v>
      </c>
      <c r="F39" s="3">
        <f t="shared" si="25"/>
        <v>100</v>
      </c>
      <c r="G39" s="3">
        <f t="shared" si="25"/>
        <v>100</v>
      </c>
      <c r="H39" s="3">
        <f t="shared" si="25"/>
        <v>100</v>
      </c>
      <c r="I39" s="3">
        <f t="shared" si="25"/>
        <v>100</v>
      </c>
      <c r="J39" s="3">
        <f t="shared" si="25"/>
        <v>100</v>
      </c>
      <c r="K39" s="3">
        <f t="shared" si="25"/>
        <v>100</v>
      </c>
      <c r="L39" s="3">
        <f t="shared" si="25"/>
        <v>100</v>
      </c>
      <c r="M39" s="3">
        <f t="shared" si="25"/>
        <v>100</v>
      </c>
      <c r="N39" s="3">
        <f t="shared" si="25"/>
        <v>100</v>
      </c>
      <c r="O39" s="3">
        <f t="shared" si="25"/>
        <v>100</v>
      </c>
      <c r="P39" s="3">
        <f t="shared" si="25"/>
        <v>100</v>
      </c>
      <c r="Q39" s="3">
        <f t="shared" si="25"/>
        <v>100</v>
      </c>
    </row>
    <row r="40" spans="1:17" ht="26.25">
      <c r="A40" s="2" t="s">
        <v>10</v>
      </c>
      <c r="B40" s="4" t="s">
        <v>3</v>
      </c>
      <c r="C40" s="3">
        <f t="shared" si="25"/>
        <v>100</v>
      </c>
      <c r="D40" s="3">
        <f t="shared" si="25"/>
        <v>100</v>
      </c>
      <c r="E40" s="3">
        <f t="shared" si="25"/>
        <v>100</v>
      </c>
      <c r="F40" s="3">
        <f t="shared" si="25"/>
        <v>100</v>
      </c>
      <c r="G40" s="3">
        <f t="shared" si="25"/>
        <v>100</v>
      </c>
      <c r="H40" s="3">
        <f t="shared" si="25"/>
        <v>100</v>
      </c>
      <c r="I40" s="3">
        <f t="shared" si="25"/>
        <v>100</v>
      </c>
      <c r="J40" s="3">
        <f t="shared" si="25"/>
        <v>100</v>
      </c>
      <c r="K40" s="3">
        <f t="shared" si="25"/>
        <v>100</v>
      </c>
      <c r="L40" s="3">
        <f t="shared" si="25"/>
        <v>100</v>
      </c>
      <c r="M40" s="3">
        <f t="shared" si="25"/>
        <v>100</v>
      </c>
      <c r="N40" s="3">
        <f t="shared" si="25"/>
        <v>100</v>
      </c>
      <c r="O40" s="3">
        <f t="shared" si="25"/>
        <v>100</v>
      </c>
      <c r="P40" s="3">
        <f t="shared" si="25"/>
        <v>100</v>
      </c>
      <c r="Q40" s="3">
        <f t="shared" si="25"/>
        <v>100</v>
      </c>
    </row>
    <row r="41" spans="1:17" ht="26.25">
      <c r="A41" s="2" t="s">
        <v>11</v>
      </c>
      <c r="B41" s="4" t="s">
        <v>3</v>
      </c>
      <c r="C41" s="3">
        <f t="shared" si="25"/>
        <v>100</v>
      </c>
      <c r="D41" s="3">
        <f t="shared" si="25"/>
        <v>100</v>
      </c>
      <c r="E41" s="3">
        <f t="shared" si="25"/>
        <v>100</v>
      </c>
      <c r="F41" s="3">
        <f t="shared" si="25"/>
        <v>100</v>
      </c>
      <c r="G41" s="3">
        <f t="shared" si="25"/>
        <v>100</v>
      </c>
      <c r="H41" s="3">
        <f t="shared" si="25"/>
        <v>100</v>
      </c>
      <c r="I41" s="3">
        <f t="shared" si="25"/>
        <v>100</v>
      </c>
      <c r="J41" s="3">
        <f t="shared" si="25"/>
        <v>100</v>
      </c>
      <c r="K41" s="3">
        <f t="shared" si="25"/>
        <v>100</v>
      </c>
      <c r="L41" s="3">
        <f t="shared" si="25"/>
        <v>100</v>
      </c>
      <c r="M41" s="3">
        <f t="shared" si="25"/>
        <v>100</v>
      </c>
      <c r="N41" s="3">
        <f t="shared" si="25"/>
        <v>100</v>
      </c>
      <c r="O41" s="3">
        <f t="shared" si="25"/>
        <v>100</v>
      </c>
      <c r="P41" s="3">
        <f t="shared" si="25"/>
        <v>100</v>
      </c>
      <c r="Q41" s="3">
        <f t="shared" si="25"/>
        <v>100</v>
      </c>
    </row>
    <row r="42" spans="1:17" ht="26.25">
      <c r="A42" s="2" t="s">
        <v>12</v>
      </c>
      <c r="B42" s="4" t="s">
        <v>3</v>
      </c>
      <c r="C42" s="3">
        <f t="shared" si="25"/>
        <v>100</v>
      </c>
      <c r="D42" s="3">
        <f t="shared" si="25"/>
        <v>100</v>
      </c>
      <c r="E42" s="3">
        <f t="shared" si="25"/>
        <v>100</v>
      </c>
      <c r="F42" s="3">
        <f t="shared" si="25"/>
        <v>100</v>
      </c>
      <c r="G42" s="3">
        <f t="shared" si="25"/>
        <v>100</v>
      </c>
      <c r="H42" s="3">
        <f t="shared" si="25"/>
        <v>100</v>
      </c>
      <c r="I42" s="3">
        <f t="shared" si="25"/>
        <v>100</v>
      </c>
      <c r="J42" s="3">
        <f t="shared" si="25"/>
        <v>100</v>
      </c>
      <c r="K42" s="3">
        <f t="shared" si="25"/>
        <v>100</v>
      </c>
      <c r="L42" s="3">
        <f t="shared" si="25"/>
        <v>100</v>
      </c>
      <c r="M42" s="3">
        <f t="shared" si="25"/>
        <v>100</v>
      </c>
      <c r="N42" s="3">
        <f t="shared" si="25"/>
        <v>100</v>
      </c>
      <c r="O42" s="3">
        <f t="shared" si="25"/>
        <v>100</v>
      </c>
      <c r="P42" s="3">
        <f t="shared" si="25"/>
        <v>100</v>
      </c>
      <c r="Q42" s="3">
        <f t="shared" si="25"/>
        <v>100</v>
      </c>
    </row>
    <row r="43" spans="1:17" ht="34.5" customHeight="1">
      <c r="A43" s="23" t="s">
        <v>21</v>
      </c>
      <c r="B43" s="23"/>
      <c r="C43" s="18">
        <f>+C32-62089</f>
        <v>401.53399999999965</v>
      </c>
      <c r="D43" s="18">
        <f aca="true" t="shared" si="26" ref="D43:Q43">+D32-62089</f>
        <v>476.35399999999936</v>
      </c>
      <c r="E43" s="18">
        <f t="shared" si="26"/>
        <v>578.4270000000033</v>
      </c>
      <c r="F43" s="18">
        <f t="shared" si="26"/>
        <v>723.6730000000025</v>
      </c>
      <c r="G43" s="18">
        <f t="shared" si="26"/>
        <v>866.8479999999981</v>
      </c>
      <c r="H43" s="18">
        <f t="shared" si="26"/>
        <v>1024.7660000000033</v>
      </c>
      <c r="I43" s="18">
        <f t="shared" si="26"/>
        <v>1192.8559999999998</v>
      </c>
      <c r="J43" s="18">
        <f t="shared" si="26"/>
        <v>1363.9309999999969</v>
      </c>
      <c r="K43" s="18">
        <f t="shared" si="26"/>
        <v>1539.1290000000008</v>
      </c>
      <c r="L43" s="18">
        <f t="shared" si="26"/>
        <v>1706.063000000002</v>
      </c>
      <c r="M43" s="18">
        <f t="shared" si="26"/>
        <v>1882.0089999999982</v>
      </c>
      <c r="N43" s="18">
        <f t="shared" si="26"/>
        <v>2049.224000000002</v>
      </c>
      <c r="O43" s="18">
        <f t="shared" si="26"/>
        <v>2218.5049999999974</v>
      </c>
      <c r="P43" s="18">
        <f t="shared" si="26"/>
        <v>2380.4749999999985</v>
      </c>
      <c r="Q43" s="18">
        <f t="shared" si="26"/>
        <v>2535.201000000001</v>
      </c>
    </row>
    <row r="44" spans="1:17" ht="15">
      <c r="A44" s="5"/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5">
      <c r="A45" s="5"/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5.75" thickBot="1">
      <c r="A46" s="8" t="s">
        <v>18</v>
      </c>
      <c r="B46" s="10">
        <v>2014</v>
      </c>
      <c r="C46" s="10">
        <v>2015</v>
      </c>
      <c r="D46" s="10">
        <v>2016</v>
      </c>
      <c r="E46" s="10">
        <v>2017</v>
      </c>
      <c r="F46" s="10">
        <v>2018</v>
      </c>
      <c r="G46" s="10">
        <v>2019</v>
      </c>
      <c r="H46" s="10">
        <v>2020</v>
      </c>
      <c r="I46" s="10">
        <v>2021</v>
      </c>
      <c r="J46" s="10">
        <v>2022</v>
      </c>
      <c r="K46" s="10">
        <v>2023</v>
      </c>
      <c r="L46" s="10">
        <v>2024</v>
      </c>
      <c r="M46" s="10">
        <v>2025</v>
      </c>
      <c r="N46" s="10">
        <v>2026</v>
      </c>
      <c r="O46" s="10">
        <v>2027</v>
      </c>
      <c r="P46" s="10">
        <v>2028</v>
      </c>
      <c r="Q46" s="10">
        <v>2029</v>
      </c>
    </row>
    <row r="47" spans="1:18" ht="15.75" thickBot="1">
      <c r="A47" s="9" t="s">
        <v>1</v>
      </c>
      <c r="B47" s="15">
        <v>126174</v>
      </c>
      <c r="C47" s="16">
        <v>126496.467</v>
      </c>
      <c r="D47" s="16">
        <v>126921.663</v>
      </c>
      <c r="E47" s="16">
        <v>127391.174</v>
      </c>
      <c r="F47" s="16">
        <v>127895.647</v>
      </c>
      <c r="G47" s="16">
        <v>128434.743</v>
      </c>
      <c r="H47" s="16">
        <v>128979.307</v>
      </c>
      <c r="I47" s="16">
        <v>129543.112</v>
      </c>
      <c r="J47" s="16">
        <v>130118.792</v>
      </c>
      <c r="K47" s="16">
        <v>130682.799</v>
      </c>
      <c r="L47" s="16">
        <v>131243.441</v>
      </c>
      <c r="M47" s="16">
        <v>131789.149</v>
      </c>
      <c r="N47" s="16">
        <v>132321.538</v>
      </c>
      <c r="O47" s="16">
        <v>132845.679</v>
      </c>
      <c r="P47" s="16">
        <v>133367.265</v>
      </c>
      <c r="Q47" s="17">
        <v>133882.068</v>
      </c>
      <c r="R47" s="13" t="s">
        <v>25</v>
      </c>
    </row>
    <row r="48" spans="1:17" ht="15">
      <c r="A48" s="2" t="s">
        <v>2</v>
      </c>
      <c r="B48" s="11" t="s">
        <v>3</v>
      </c>
      <c r="C48" s="12">
        <f>1000*0.3</f>
        <v>300</v>
      </c>
      <c r="D48" s="12">
        <f aca="true" t="shared" si="27" ref="D48:I48">1000*0.4</f>
        <v>400</v>
      </c>
      <c r="E48" s="12">
        <f t="shared" si="27"/>
        <v>400</v>
      </c>
      <c r="F48" s="12">
        <f t="shared" si="27"/>
        <v>400</v>
      </c>
      <c r="G48" s="12">
        <f t="shared" si="27"/>
        <v>400</v>
      </c>
      <c r="H48" s="12">
        <f t="shared" si="27"/>
        <v>400</v>
      </c>
      <c r="I48" s="12">
        <f t="shared" si="27"/>
        <v>400</v>
      </c>
      <c r="J48" s="12">
        <f aca="true" t="shared" si="28" ref="J48:O48">1000*0.3</f>
        <v>300</v>
      </c>
      <c r="K48" s="12">
        <f t="shared" si="28"/>
        <v>300</v>
      </c>
      <c r="L48" s="12">
        <f t="shared" si="28"/>
        <v>300</v>
      </c>
      <c r="M48" s="12">
        <f t="shared" si="28"/>
        <v>300</v>
      </c>
      <c r="N48" s="12">
        <f t="shared" si="28"/>
        <v>300</v>
      </c>
      <c r="O48" s="12">
        <f t="shared" si="28"/>
        <v>300</v>
      </c>
      <c r="P48" s="12">
        <f>1000*0.2</f>
        <v>200</v>
      </c>
      <c r="Q48" s="12">
        <f>1000*0.2</f>
        <v>200</v>
      </c>
    </row>
    <row r="49" spans="1:17" ht="15">
      <c r="A49" s="2" t="s">
        <v>4</v>
      </c>
      <c r="B49" s="4" t="s">
        <v>3</v>
      </c>
      <c r="C49" s="3">
        <f>1000*1.5</f>
        <v>1500</v>
      </c>
      <c r="D49" s="3">
        <f aca="true" t="shared" si="29" ref="D49:Q49">1000*1.5</f>
        <v>1500</v>
      </c>
      <c r="E49" s="3">
        <f t="shared" si="29"/>
        <v>1500</v>
      </c>
      <c r="F49" s="3">
        <f t="shared" si="29"/>
        <v>1500</v>
      </c>
      <c r="G49" s="3">
        <f t="shared" si="29"/>
        <v>1500</v>
      </c>
      <c r="H49" s="3">
        <f t="shared" si="29"/>
        <v>1500</v>
      </c>
      <c r="I49" s="3">
        <f t="shared" si="29"/>
        <v>1500</v>
      </c>
      <c r="J49" s="3">
        <f t="shared" si="29"/>
        <v>1500</v>
      </c>
      <c r="K49" s="3">
        <f t="shared" si="29"/>
        <v>1500</v>
      </c>
      <c r="L49" s="3">
        <f t="shared" si="29"/>
        <v>1500</v>
      </c>
      <c r="M49" s="3">
        <f t="shared" si="29"/>
        <v>1500</v>
      </c>
      <c r="N49" s="3">
        <f t="shared" si="29"/>
        <v>1500</v>
      </c>
      <c r="O49" s="3">
        <f t="shared" si="29"/>
        <v>1500</v>
      </c>
      <c r="P49" s="3">
        <f t="shared" si="29"/>
        <v>1500</v>
      </c>
      <c r="Q49" s="3">
        <f t="shared" si="29"/>
        <v>1500</v>
      </c>
    </row>
    <row r="50" spans="1:17" ht="15">
      <c r="A50" s="2" t="s">
        <v>5</v>
      </c>
      <c r="B50" s="4" t="s">
        <v>3</v>
      </c>
      <c r="C50" s="3">
        <f>1000*1.2</f>
        <v>1200</v>
      </c>
      <c r="D50" s="3">
        <f aca="true" t="shared" si="30" ref="D50:N50">1000*1.2</f>
        <v>1200</v>
      </c>
      <c r="E50" s="3">
        <f t="shared" si="30"/>
        <v>1200</v>
      </c>
      <c r="F50" s="3">
        <f t="shared" si="30"/>
        <v>1200</v>
      </c>
      <c r="G50" s="3">
        <f t="shared" si="30"/>
        <v>1200</v>
      </c>
      <c r="H50" s="3">
        <f t="shared" si="30"/>
        <v>1200</v>
      </c>
      <c r="I50" s="3">
        <f t="shared" si="30"/>
        <v>1200</v>
      </c>
      <c r="J50" s="3">
        <f t="shared" si="30"/>
        <v>1200</v>
      </c>
      <c r="K50" s="3">
        <f t="shared" si="30"/>
        <v>1200</v>
      </c>
      <c r="L50" s="3">
        <f t="shared" si="30"/>
        <v>1200</v>
      </c>
      <c r="M50" s="3">
        <f t="shared" si="30"/>
        <v>1200</v>
      </c>
      <c r="N50" s="3">
        <f t="shared" si="30"/>
        <v>1200</v>
      </c>
      <c r="O50" s="3">
        <f>1000*1.3</f>
        <v>1300</v>
      </c>
      <c r="P50" s="3">
        <f>1000*1.3</f>
        <v>1300</v>
      </c>
      <c r="Q50" s="3">
        <f>1000*1.3</f>
        <v>1300</v>
      </c>
    </row>
    <row r="51" spans="1:17" ht="15">
      <c r="A51" s="2" t="s">
        <v>6</v>
      </c>
      <c r="B51" s="4" t="s">
        <v>3</v>
      </c>
      <c r="C51" s="3">
        <v>0</v>
      </c>
      <c r="D51" s="3">
        <f>1000*0.1</f>
        <v>100</v>
      </c>
      <c r="E51" s="3">
        <f>1000*0.1</f>
        <v>100</v>
      </c>
      <c r="F51" s="3">
        <f>1000*0.1</f>
        <v>100</v>
      </c>
      <c r="G51" s="3">
        <f aca="true" t="shared" si="31" ref="G51:N51">1000*0.2</f>
        <v>200</v>
      </c>
      <c r="H51" s="3">
        <f t="shared" si="31"/>
        <v>200</v>
      </c>
      <c r="I51" s="3">
        <f t="shared" si="31"/>
        <v>200</v>
      </c>
      <c r="J51" s="3">
        <f t="shared" si="31"/>
        <v>200</v>
      </c>
      <c r="K51" s="3">
        <f t="shared" si="31"/>
        <v>200</v>
      </c>
      <c r="L51" s="3">
        <f t="shared" si="31"/>
        <v>200</v>
      </c>
      <c r="M51" s="3">
        <f t="shared" si="31"/>
        <v>200</v>
      </c>
      <c r="N51" s="3">
        <f t="shared" si="31"/>
        <v>200</v>
      </c>
      <c r="O51" s="3">
        <f>1000*0.3</f>
        <v>300</v>
      </c>
      <c r="P51" s="3">
        <f>1000*0.3</f>
        <v>300</v>
      </c>
      <c r="Q51" s="3">
        <f>1000*0.3</f>
        <v>300</v>
      </c>
    </row>
    <row r="52" spans="1:17" ht="15">
      <c r="A52" s="2" t="s">
        <v>7</v>
      </c>
      <c r="B52" s="4" t="s">
        <v>3</v>
      </c>
      <c r="C52" s="3">
        <f>1000*4.5</f>
        <v>4500</v>
      </c>
      <c r="D52" s="3">
        <f>1000*4.5</f>
        <v>4500</v>
      </c>
      <c r="E52" s="3">
        <f>1000*4.5</f>
        <v>4500</v>
      </c>
      <c r="F52" s="3">
        <f>1000*4.6</f>
        <v>4600</v>
      </c>
      <c r="G52" s="3">
        <f>1000*4.6</f>
        <v>4600</v>
      </c>
      <c r="H52" s="3">
        <f>1000*4.6</f>
        <v>4600</v>
      </c>
      <c r="I52" s="3">
        <f>1000*4.7</f>
        <v>4700</v>
      </c>
      <c r="J52" s="3">
        <f>1000*4.7</f>
        <v>4700</v>
      </c>
      <c r="K52" s="3">
        <f>1000*4.7</f>
        <v>4700</v>
      </c>
      <c r="L52" s="3">
        <f>1000*4.7</f>
        <v>4700</v>
      </c>
      <c r="M52" s="3">
        <f>1000*4.7</f>
        <v>4700</v>
      </c>
      <c r="N52" s="3">
        <f>1000*4.8</f>
        <v>4800</v>
      </c>
      <c r="O52" s="3">
        <f>1000*4.8</f>
        <v>4800</v>
      </c>
      <c r="P52" s="3">
        <f>1000*4.8</f>
        <v>4800</v>
      </c>
      <c r="Q52" s="3">
        <f>1000*4.9</f>
        <v>4900</v>
      </c>
    </row>
    <row r="53" spans="1:17" ht="15">
      <c r="A53" s="2" t="s">
        <v>8</v>
      </c>
      <c r="B53" s="4" t="s">
        <v>3</v>
      </c>
      <c r="C53" s="3">
        <f>1000*4.4</f>
        <v>4400</v>
      </c>
      <c r="D53" s="3">
        <f aca="true" t="shared" si="32" ref="D53:P53">1000*4.4</f>
        <v>4400</v>
      </c>
      <c r="E53" s="3">
        <f t="shared" si="32"/>
        <v>4400</v>
      </c>
      <c r="F53" s="3">
        <f t="shared" si="32"/>
        <v>4400</v>
      </c>
      <c r="G53" s="3">
        <f t="shared" si="32"/>
        <v>4400</v>
      </c>
      <c r="H53" s="3">
        <f t="shared" si="32"/>
        <v>4400</v>
      </c>
      <c r="I53" s="3">
        <f t="shared" si="32"/>
        <v>4400</v>
      </c>
      <c r="J53" s="3">
        <f t="shared" si="32"/>
        <v>4400</v>
      </c>
      <c r="K53" s="3">
        <f t="shared" si="32"/>
        <v>4400</v>
      </c>
      <c r="L53" s="3">
        <f t="shared" si="32"/>
        <v>4400</v>
      </c>
      <c r="M53" s="3">
        <f t="shared" si="32"/>
        <v>4400</v>
      </c>
      <c r="N53" s="3">
        <f t="shared" si="32"/>
        <v>4400</v>
      </c>
      <c r="O53" s="3">
        <f t="shared" si="32"/>
        <v>4400</v>
      </c>
      <c r="P53" s="3">
        <f t="shared" si="32"/>
        <v>4400</v>
      </c>
      <c r="Q53" s="3">
        <f>1000*4.5</f>
        <v>4500</v>
      </c>
    </row>
    <row r="54" spans="1:17" ht="15">
      <c r="A54" s="2" t="s">
        <v>9</v>
      </c>
      <c r="B54" s="4" t="s">
        <v>3</v>
      </c>
      <c r="C54" s="3">
        <f>1000*0.4</f>
        <v>400</v>
      </c>
      <c r="D54" s="3">
        <f aca="true" t="shared" si="33" ref="D54:Q55">1000*0.3</f>
        <v>300</v>
      </c>
      <c r="E54" s="3">
        <f t="shared" si="33"/>
        <v>300</v>
      </c>
      <c r="F54" s="3">
        <f t="shared" si="33"/>
        <v>300</v>
      </c>
      <c r="G54" s="3">
        <f t="shared" si="33"/>
        <v>300</v>
      </c>
      <c r="H54" s="3">
        <f t="shared" si="33"/>
        <v>300</v>
      </c>
      <c r="I54" s="3">
        <f t="shared" si="33"/>
        <v>300</v>
      </c>
      <c r="J54" s="3">
        <f t="shared" si="33"/>
        <v>300</v>
      </c>
      <c r="K54" s="3">
        <f t="shared" si="33"/>
        <v>300</v>
      </c>
      <c r="L54" s="3">
        <f t="shared" si="33"/>
        <v>300</v>
      </c>
      <c r="M54" s="3">
        <f t="shared" si="33"/>
        <v>300</v>
      </c>
      <c r="N54" s="3">
        <f t="shared" si="33"/>
        <v>300</v>
      </c>
      <c r="O54" s="3">
        <f t="shared" si="33"/>
        <v>300</v>
      </c>
      <c r="P54" s="3">
        <f t="shared" si="33"/>
        <v>300</v>
      </c>
      <c r="Q54" s="3">
        <f t="shared" si="33"/>
        <v>300</v>
      </c>
    </row>
    <row r="55" spans="1:17" ht="26.25">
      <c r="A55" s="2" t="s">
        <v>10</v>
      </c>
      <c r="B55" s="4" t="s">
        <v>3</v>
      </c>
      <c r="C55" s="3">
        <f>1000*0.3</f>
        <v>300</v>
      </c>
      <c r="D55" s="3">
        <f t="shared" si="33"/>
        <v>300</v>
      </c>
      <c r="E55" s="3">
        <f t="shared" si="33"/>
        <v>300</v>
      </c>
      <c r="F55" s="3">
        <f t="shared" si="33"/>
        <v>300</v>
      </c>
      <c r="G55" s="3">
        <f t="shared" si="33"/>
        <v>300</v>
      </c>
      <c r="H55" s="3">
        <f t="shared" si="33"/>
        <v>300</v>
      </c>
      <c r="I55" s="3">
        <f t="shared" si="33"/>
        <v>300</v>
      </c>
      <c r="J55" s="3">
        <f t="shared" si="33"/>
        <v>300</v>
      </c>
      <c r="K55" s="3">
        <f t="shared" si="33"/>
        <v>300</v>
      </c>
      <c r="L55" s="3">
        <f t="shared" si="33"/>
        <v>300</v>
      </c>
      <c r="M55" s="3">
        <f t="shared" si="33"/>
        <v>300</v>
      </c>
      <c r="N55" s="3">
        <f t="shared" si="33"/>
        <v>300</v>
      </c>
      <c r="O55" s="3">
        <f t="shared" si="33"/>
        <v>300</v>
      </c>
      <c r="P55" s="3">
        <f t="shared" si="33"/>
        <v>300</v>
      </c>
      <c r="Q55" s="3">
        <f t="shared" si="33"/>
        <v>300</v>
      </c>
    </row>
    <row r="56" spans="1:17" ht="26.25">
      <c r="A56" s="2" t="s">
        <v>11</v>
      </c>
      <c r="B56" s="4" t="s">
        <v>3</v>
      </c>
      <c r="C56" s="3">
        <f aca="true" t="shared" si="34" ref="C56:Q56">1000*0.1</f>
        <v>100</v>
      </c>
      <c r="D56" s="3">
        <f t="shared" si="34"/>
        <v>100</v>
      </c>
      <c r="E56" s="3">
        <f t="shared" si="34"/>
        <v>100</v>
      </c>
      <c r="F56" s="3">
        <f t="shared" si="34"/>
        <v>100</v>
      </c>
      <c r="G56" s="3">
        <f t="shared" si="34"/>
        <v>100</v>
      </c>
      <c r="H56" s="3">
        <f t="shared" si="34"/>
        <v>100</v>
      </c>
      <c r="I56" s="3">
        <f t="shared" si="34"/>
        <v>100</v>
      </c>
      <c r="J56" s="3">
        <f t="shared" si="34"/>
        <v>100</v>
      </c>
      <c r="K56" s="3">
        <f t="shared" si="34"/>
        <v>100</v>
      </c>
      <c r="L56" s="3">
        <f t="shared" si="34"/>
        <v>100</v>
      </c>
      <c r="M56" s="3">
        <f t="shared" si="34"/>
        <v>100</v>
      </c>
      <c r="N56" s="3">
        <f t="shared" si="34"/>
        <v>100</v>
      </c>
      <c r="O56" s="3">
        <f t="shared" si="34"/>
        <v>100</v>
      </c>
      <c r="P56" s="3">
        <f t="shared" si="34"/>
        <v>100</v>
      </c>
      <c r="Q56" s="3">
        <f t="shared" si="34"/>
        <v>100</v>
      </c>
    </row>
    <row r="57" spans="1:17" ht="26.25">
      <c r="A57" s="2" t="s">
        <v>12</v>
      </c>
      <c r="B57" s="4" t="s">
        <v>3</v>
      </c>
      <c r="C57" s="3">
        <f aca="true" t="shared" si="35" ref="C57:Q57">1000*0.2</f>
        <v>200</v>
      </c>
      <c r="D57" s="3">
        <f t="shared" si="35"/>
        <v>200</v>
      </c>
      <c r="E57" s="3">
        <f t="shared" si="35"/>
        <v>200</v>
      </c>
      <c r="F57" s="3">
        <f t="shared" si="35"/>
        <v>200</v>
      </c>
      <c r="G57" s="3">
        <f t="shared" si="35"/>
        <v>200</v>
      </c>
      <c r="H57" s="3">
        <f t="shared" si="35"/>
        <v>200</v>
      </c>
      <c r="I57" s="3">
        <f t="shared" si="35"/>
        <v>200</v>
      </c>
      <c r="J57" s="3">
        <f t="shared" si="35"/>
        <v>200</v>
      </c>
      <c r="K57" s="3">
        <f t="shared" si="35"/>
        <v>200</v>
      </c>
      <c r="L57" s="3">
        <f t="shared" si="35"/>
        <v>200</v>
      </c>
      <c r="M57" s="3">
        <f t="shared" si="35"/>
        <v>200</v>
      </c>
      <c r="N57" s="3">
        <f t="shared" si="35"/>
        <v>200</v>
      </c>
      <c r="O57" s="3">
        <f t="shared" si="35"/>
        <v>200</v>
      </c>
      <c r="P57" s="3">
        <f t="shared" si="35"/>
        <v>200</v>
      </c>
      <c r="Q57" s="3">
        <f t="shared" si="35"/>
        <v>200</v>
      </c>
    </row>
    <row r="58" spans="1:17" ht="26.25" customHeight="1">
      <c r="A58" s="23" t="s">
        <v>22</v>
      </c>
      <c r="B58" s="23"/>
      <c r="C58" s="18">
        <f>+C47-125409</f>
        <v>1087.4670000000042</v>
      </c>
      <c r="D58" s="18">
        <f aca="true" t="shared" si="36" ref="D58:Q58">+D47-125409</f>
        <v>1512.6630000000005</v>
      </c>
      <c r="E58" s="18">
        <f t="shared" si="36"/>
        <v>1982.173999999999</v>
      </c>
      <c r="F58" s="18">
        <f t="shared" si="36"/>
        <v>2486.646999999997</v>
      </c>
      <c r="G58" s="18">
        <f t="shared" si="36"/>
        <v>3025.743000000002</v>
      </c>
      <c r="H58" s="18">
        <f t="shared" si="36"/>
        <v>3570.3070000000007</v>
      </c>
      <c r="I58" s="18">
        <f t="shared" si="36"/>
        <v>4134.111999999994</v>
      </c>
      <c r="J58" s="18">
        <f t="shared" si="36"/>
        <v>4709.792000000001</v>
      </c>
      <c r="K58" s="18">
        <f t="shared" si="36"/>
        <v>5273.798999999999</v>
      </c>
      <c r="L58" s="18">
        <f t="shared" si="36"/>
        <v>5834.440999999992</v>
      </c>
      <c r="M58" s="18">
        <f t="shared" si="36"/>
        <v>6380.149000000005</v>
      </c>
      <c r="N58" s="18">
        <f t="shared" si="36"/>
        <v>6912.5380000000005</v>
      </c>
      <c r="O58" s="18">
        <f t="shared" si="36"/>
        <v>7436.679000000004</v>
      </c>
      <c r="P58" s="18">
        <f t="shared" si="36"/>
        <v>7958.265000000014</v>
      </c>
      <c r="Q58" s="18">
        <f t="shared" si="36"/>
        <v>8473.068</v>
      </c>
    </row>
    <row r="59" spans="1:17" ht="15">
      <c r="A59" s="5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5">
      <c r="A60" s="5"/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5.75" thickBot="1">
      <c r="A61" s="8" t="s">
        <v>19</v>
      </c>
      <c r="B61" s="10">
        <v>2014</v>
      </c>
      <c r="C61" s="10">
        <v>2015</v>
      </c>
      <c r="D61" s="10">
        <v>2016</v>
      </c>
      <c r="E61" s="10">
        <v>2017</v>
      </c>
      <c r="F61" s="10">
        <v>2018</v>
      </c>
      <c r="G61" s="10">
        <v>2019</v>
      </c>
      <c r="H61" s="10">
        <v>2020</v>
      </c>
      <c r="I61" s="10">
        <v>2021</v>
      </c>
      <c r="J61" s="10">
        <v>2022</v>
      </c>
      <c r="K61" s="10">
        <v>2023</v>
      </c>
      <c r="L61" s="10">
        <v>2024</v>
      </c>
      <c r="M61" s="10">
        <v>2025</v>
      </c>
      <c r="N61" s="10">
        <v>2026</v>
      </c>
      <c r="O61" s="10">
        <v>2027</v>
      </c>
      <c r="P61" s="10">
        <v>2028</v>
      </c>
      <c r="Q61" s="10">
        <v>2029</v>
      </c>
    </row>
    <row r="62" spans="1:18" ht="15.75" thickBot="1">
      <c r="A62" s="9" t="s">
        <v>1</v>
      </c>
      <c r="B62" s="15">
        <v>102500</v>
      </c>
      <c r="C62" s="16">
        <v>103357.444</v>
      </c>
      <c r="D62" s="16">
        <v>104241.076</v>
      </c>
      <c r="E62" s="16">
        <v>105139.239</v>
      </c>
      <c r="F62" s="16">
        <v>106035.497</v>
      </c>
      <c r="G62" s="16">
        <v>106958.094</v>
      </c>
      <c r="H62" s="16">
        <v>107872.969</v>
      </c>
      <c r="I62" s="16">
        <v>108797.389</v>
      </c>
      <c r="J62" s="16">
        <v>109701.868</v>
      </c>
      <c r="K62" s="16">
        <v>110567.663</v>
      </c>
      <c r="L62" s="16">
        <v>111403.581</v>
      </c>
      <c r="M62" s="16">
        <v>112186.357</v>
      </c>
      <c r="N62" s="16">
        <v>112917.178</v>
      </c>
      <c r="O62" s="16">
        <v>113634.792</v>
      </c>
      <c r="P62" s="16">
        <v>114336.748</v>
      </c>
      <c r="Q62" s="17">
        <v>115049.143</v>
      </c>
      <c r="R62" s="13" t="s">
        <v>25</v>
      </c>
    </row>
    <row r="63" spans="1:17" ht="15">
      <c r="A63" s="2" t="s">
        <v>2</v>
      </c>
      <c r="B63" s="11" t="s">
        <v>3</v>
      </c>
      <c r="C63" s="12">
        <f>1000*0.2</f>
        <v>200</v>
      </c>
      <c r="D63" s="12">
        <f aca="true" t="shared" si="37" ref="D63:N63">1000*0.3</f>
        <v>300</v>
      </c>
      <c r="E63" s="12">
        <f t="shared" si="37"/>
        <v>300</v>
      </c>
      <c r="F63" s="12">
        <f t="shared" si="37"/>
        <v>300</v>
      </c>
      <c r="G63" s="12">
        <f t="shared" si="37"/>
        <v>300</v>
      </c>
      <c r="H63" s="12">
        <f t="shared" si="37"/>
        <v>300</v>
      </c>
      <c r="I63" s="12">
        <f t="shared" si="37"/>
        <v>300</v>
      </c>
      <c r="J63" s="12">
        <f t="shared" si="37"/>
        <v>300</v>
      </c>
      <c r="K63" s="12">
        <f t="shared" si="37"/>
        <v>300</v>
      </c>
      <c r="L63" s="12">
        <f t="shared" si="37"/>
        <v>300</v>
      </c>
      <c r="M63" s="12">
        <f t="shared" si="37"/>
        <v>300</v>
      </c>
      <c r="N63" s="12">
        <f t="shared" si="37"/>
        <v>300</v>
      </c>
      <c r="O63" s="12">
        <f>1000*0.2</f>
        <v>200</v>
      </c>
      <c r="P63" s="12">
        <f>1000*0.2</f>
        <v>200</v>
      </c>
      <c r="Q63" s="12">
        <f>1000*0.2</f>
        <v>200</v>
      </c>
    </row>
    <row r="64" spans="1:17" ht="15">
      <c r="A64" s="2" t="s">
        <v>4</v>
      </c>
      <c r="B64" s="4" t="s">
        <v>3</v>
      </c>
      <c r="C64" s="3">
        <f>1000*1.2</f>
        <v>1200</v>
      </c>
      <c r="D64" s="3">
        <f aca="true" t="shared" si="38" ref="D64:Q64">1000*1.2</f>
        <v>1200</v>
      </c>
      <c r="E64" s="3">
        <f t="shared" si="38"/>
        <v>1200</v>
      </c>
      <c r="F64" s="3">
        <f t="shared" si="38"/>
        <v>1200</v>
      </c>
      <c r="G64" s="3">
        <f t="shared" si="38"/>
        <v>1200</v>
      </c>
      <c r="H64" s="3">
        <f t="shared" si="38"/>
        <v>1200</v>
      </c>
      <c r="I64" s="3">
        <f t="shared" si="38"/>
        <v>1200</v>
      </c>
      <c r="J64" s="3">
        <f t="shared" si="38"/>
        <v>1200</v>
      </c>
      <c r="K64" s="3">
        <f t="shared" si="38"/>
        <v>1200</v>
      </c>
      <c r="L64" s="3">
        <f t="shared" si="38"/>
        <v>1200</v>
      </c>
      <c r="M64" s="3">
        <f t="shared" si="38"/>
        <v>1200</v>
      </c>
      <c r="N64" s="3">
        <f t="shared" si="38"/>
        <v>1200</v>
      </c>
      <c r="O64" s="3">
        <f t="shared" si="38"/>
        <v>1200</v>
      </c>
      <c r="P64" s="3">
        <f t="shared" si="38"/>
        <v>1200</v>
      </c>
      <c r="Q64" s="3">
        <f t="shared" si="38"/>
        <v>1200</v>
      </c>
    </row>
    <row r="65" spans="1:17" ht="15">
      <c r="A65" s="2" t="s">
        <v>5</v>
      </c>
      <c r="B65" s="4" t="s">
        <v>3</v>
      </c>
      <c r="C65" s="3">
        <f>1000*0.9</f>
        <v>900</v>
      </c>
      <c r="D65" s="3">
        <f aca="true" t="shared" si="39" ref="D65:L65">1000*0.9</f>
        <v>900</v>
      </c>
      <c r="E65" s="3">
        <f t="shared" si="39"/>
        <v>900</v>
      </c>
      <c r="F65" s="3">
        <f t="shared" si="39"/>
        <v>900</v>
      </c>
      <c r="G65" s="3">
        <f t="shared" si="39"/>
        <v>900</v>
      </c>
      <c r="H65" s="3">
        <f t="shared" si="39"/>
        <v>900</v>
      </c>
      <c r="I65" s="3">
        <f t="shared" si="39"/>
        <v>900</v>
      </c>
      <c r="J65" s="3">
        <f t="shared" si="39"/>
        <v>900</v>
      </c>
      <c r="K65" s="3">
        <f t="shared" si="39"/>
        <v>900</v>
      </c>
      <c r="L65" s="3">
        <f t="shared" si="39"/>
        <v>900</v>
      </c>
      <c r="M65" s="3">
        <f>1000*1</f>
        <v>1000</v>
      </c>
      <c r="N65" s="3">
        <f>1000*1</f>
        <v>1000</v>
      </c>
      <c r="O65" s="3">
        <f>1000*1</f>
        <v>1000</v>
      </c>
      <c r="P65" s="3">
        <f>1000*1</f>
        <v>1000</v>
      </c>
      <c r="Q65" s="3">
        <f>1000*1</f>
        <v>1000</v>
      </c>
    </row>
    <row r="66" spans="1:17" ht="15">
      <c r="A66" s="2" t="s">
        <v>6</v>
      </c>
      <c r="B66" s="4" t="s">
        <v>3</v>
      </c>
      <c r="C66" s="3">
        <f>1000*0.6</f>
        <v>600</v>
      </c>
      <c r="D66" s="3">
        <f aca="true" t="shared" si="40" ref="D66:K66">1000*0.6</f>
        <v>600</v>
      </c>
      <c r="E66" s="3">
        <f t="shared" si="40"/>
        <v>600</v>
      </c>
      <c r="F66" s="3">
        <f t="shared" si="40"/>
        <v>600</v>
      </c>
      <c r="G66" s="3">
        <f t="shared" si="40"/>
        <v>600</v>
      </c>
      <c r="H66" s="3">
        <f t="shared" si="40"/>
        <v>600</v>
      </c>
      <c r="I66" s="3">
        <f t="shared" si="40"/>
        <v>600</v>
      </c>
      <c r="J66" s="3">
        <f t="shared" si="40"/>
        <v>600</v>
      </c>
      <c r="K66" s="3">
        <f t="shared" si="40"/>
        <v>600</v>
      </c>
      <c r="L66" s="3">
        <f aca="true" t="shared" si="41" ref="L66:Q66">1000*0.5</f>
        <v>500</v>
      </c>
      <c r="M66" s="3">
        <f t="shared" si="41"/>
        <v>500</v>
      </c>
      <c r="N66" s="3">
        <f t="shared" si="41"/>
        <v>500</v>
      </c>
      <c r="O66" s="3">
        <f t="shared" si="41"/>
        <v>500</v>
      </c>
      <c r="P66" s="3">
        <f t="shared" si="41"/>
        <v>500</v>
      </c>
      <c r="Q66" s="3">
        <f t="shared" si="41"/>
        <v>500</v>
      </c>
    </row>
    <row r="67" spans="1:17" ht="15">
      <c r="A67" s="2" t="s">
        <v>7</v>
      </c>
      <c r="B67" s="4" t="s">
        <v>3</v>
      </c>
      <c r="C67" s="3">
        <f>1000*4.4</f>
        <v>4400</v>
      </c>
      <c r="D67" s="3">
        <f>1000*4.5</f>
        <v>4500</v>
      </c>
      <c r="E67" s="3">
        <f>1000*4.5</f>
        <v>4500</v>
      </c>
      <c r="F67" s="3">
        <f>1000*4.5</f>
        <v>4500</v>
      </c>
      <c r="G67" s="3">
        <f>1000*4.6</f>
        <v>4600</v>
      </c>
      <c r="H67" s="3">
        <f>1000*4.6</f>
        <v>4600</v>
      </c>
      <c r="I67" s="3">
        <f>1000*4.6</f>
        <v>4600</v>
      </c>
      <c r="J67" s="3">
        <f>1000*4.6</f>
        <v>4600</v>
      </c>
      <c r="K67" s="3">
        <f>1000*4.6</f>
        <v>4600</v>
      </c>
      <c r="L67" s="3">
        <f>1000*4.7</f>
        <v>4700</v>
      </c>
      <c r="M67" s="3">
        <f>1000*4.7</f>
        <v>4700</v>
      </c>
      <c r="N67" s="3">
        <f>1000*4.7</f>
        <v>4700</v>
      </c>
      <c r="O67" s="3">
        <f>1000*4.7</f>
        <v>4700</v>
      </c>
      <c r="P67" s="3">
        <f>1000*4.8</f>
        <v>4800</v>
      </c>
      <c r="Q67" s="3">
        <f>1000*4.8</f>
        <v>4800</v>
      </c>
    </row>
    <row r="68" spans="1:17" ht="15">
      <c r="A68" s="2" t="s">
        <v>8</v>
      </c>
      <c r="B68" s="4" t="s">
        <v>3</v>
      </c>
      <c r="C68" s="3">
        <f>1000*4.1</f>
        <v>4100</v>
      </c>
      <c r="D68" s="3">
        <f aca="true" t="shared" si="42" ref="D68:J68">1000*4.1</f>
        <v>4100</v>
      </c>
      <c r="E68" s="3">
        <f t="shared" si="42"/>
        <v>4100</v>
      </c>
      <c r="F68" s="3">
        <f t="shared" si="42"/>
        <v>4100</v>
      </c>
      <c r="G68" s="3">
        <f t="shared" si="42"/>
        <v>4100</v>
      </c>
      <c r="H68" s="3">
        <f t="shared" si="42"/>
        <v>4100</v>
      </c>
      <c r="I68" s="3">
        <f t="shared" si="42"/>
        <v>4100</v>
      </c>
      <c r="J68" s="3">
        <f t="shared" si="42"/>
        <v>4100</v>
      </c>
      <c r="K68" s="3">
        <f>1000*4.2</f>
        <v>4200</v>
      </c>
      <c r="L68" s="3">
        <f>1000*4.2</f>
        <v>4200</v>
      </c>
      <c r="M68" s="3">
        <f>1000*4.3</f>
        <v>4300</v>
      </c>
      <c r="N68" s="3">
        <f>1000*4.3</f>
        <v>4300</v>
      </c>
      <c r="O68" s="3">
        <f>1000*4.3</f>
        <v>4300</v>
      </c>
      <c r="P68" s="3">
        <f>1000*4.4</f>
        <v>4400</v>
      </c>
      <c r="Q68" s="3">
        <f>1000*4.4</f>
        <v>4400</v>
      </c>
    </row>
    <row r="69" spans="1:17" ht="15">
      <c r="A69" s="2" t="s">
        <v>9</v>
      </c>
      <c r="B69" s="4" t="s">
        <v>3</v>
      </c>
      <c r="C69" s="3">
        <f>1000*0.8</f>
        <v>800</v>
      </c>
      <c r="D69" s="3">
        <f>1000*0.7</f>
        <v>700</v>
      </c>
      <c r="E69" s="3">
        <f>1000*0.7</f>
        <v>700</v>
      </c>
      <c r="F69" s="3">
        <f>1000*0.7</f>
        <v>700</v>
      </c>
      <c r="G69" s="3">
        <f>1000*0.6</f>
        <v>600</v>
      </c>
      <c r="H69" s="3">
        <f aca="true" t="shared" si="43" ref="H69:Q69">1000*0.6</f>
        <v>600</v>
      </c>
      <c r="I69" s="3">
        <f t="shared" si="43"/>
        <v>600</v>
      </c>
      <c r="J69" s="3">
        <f t="shared" si="43"/>
        <v>600</v>
      </c>
      <c r="K69" s="3">
        <f t="shared" si="43"/>
        <v>600</v>
      </c>
      <c r="L69" s="3">
        <f t="shared" si="43"/>
        <v>600</v>
      </c>
      <c r="M69" s="3">
        <f t="shared" si="43"/>
        <v>600</v>
      </c>
      <c r="N69" s="3">
        <f t="shared" si="43"/>
        <v>600</v>
      </c>
      <c r="O69" s="3">
        <f t="shared" si="43"/>
        <v>600</v>
      </c>
      <c r="P69" s="3">
        <f t="shared" si="43"/>
        <v>600</v>
      </c>
      <c r="Q69" s="3">
        <f t="shared" si="43"/>
        <v>600</v>
      </c>
    </row>
    <row r="70" spans="1:17" ht="26.25">
      <c r="A70" s="2" t="s">
        <v>10</v>
      </c>
      <c r="B70" s="4" t="s">
        <v>3</v>
      </c>
      <c r="C70" s="3">
        <f>1000*0.5</f>
        <v>500</v>
      </c>
      <c r="D70" s="3">
        <f aca="true" t="shared" si="44" ref="D70:Q70">1000*0.5</f>
        <v>500</v>
      </c>
      <c r="E70" s="3">
        <f t="shared" si="44"/>
        <v>500</v>
      </c>
      <c r="F70" s="3">
        <f t="shared" si="44"/>
        <v>500</v>
      </c>
      <c r="G70" s="3">
        <f t="shared" si="44"/>
        <v>500</v>
      </c>
      <c r="H70" s="3">
        <f t="shared" si="44"/>
        <v>500</v>
      </c>
      <c r="I70" s="3">
        <f t="shared" si="44"/>
        <v>500</v>
      </c>
      <c r="J70" s="3">
        <f t="shared" si="44"/>
        <v>500</v>
      </c>
      <c r="K70" s="3">
        <f t="shared" si="44"/>
        <v>500</v>
      </c>
      <c r="L70" s="3">
        <f t="shared" si="44"/>
        <v>500</v>
      </c>
      <c r="M70" s="3">
        <f t="shared" si="44"/>
        <v>500</v>
      </c>
      <c r="N70" s="3">
        <f t="shared" si="44"/>
        <v>500</v>
      </c>
      <c r="O70" s="3">
        <f t="shared" si="44"/>
        <v>500</v>
      </c>
      <c r="P70" s="3">
        <f t="shared" si="44"/>
        <v>500</v>
      </c>
      <c r="Q70" s="3">
        <f t="shared" si="44"/>
        <v>500</v>
      </c>
    </row>
    <row r="71" spans="1:17" ht="26.25">
      <c r="A71" s="2" t="s">
        <v>11</v>
      </c>
      <c r="B71" s="4" t="s">
        <v>3</v>
      </c>
      <c r="C71" s="3">
        <f aca="true" t="shared" si="45" ref="C71:Q72">1000*0.2</f>
        <v>200</v>
      </c>
      <c r="D71" s="3">
        <f t="shared" si="45"/>
        <v>200</v>
      </c>
      <c r="E71" s="3">
        <f t="shared" si="45"/>
        <v>200</v>
      </c>
      <c r="F71" s="3">
        <f t="shared" si="45"/>
        <v>200</v>
      </c>
      <c r="G71" s="3">
        <f t="shared" si="45"/>
        <v>200</v>
      </c>
      <c r="H71" s="3">
        <f t="shared" si="45"/>
        <v>200</v>
      </c>
      <c r="I71" s="3">
        <f t="shared" si="45"/>
        <v>200</v>
      </c>
      <c r="J71" s="3">
        <f t="shared" si="45"/>
        <v>200</v>
      </c>
      <c r="K71" s="3">
        <f t="shared" si="45"/>
        <v>200</v>
      </c>
      <c r="L71" s="3">
        <f t="shared" si="45"/>
        <v>200</v>
      </c>
      <c r="M71" s="3">
        <f t="shared" si="45"/>
        <v>200</v>
      </c>
      <c r="N71" s="3">
        <f t="shared" si="45"/>
        <v>200</v>
      </c>
      <c r="O71" s="3">
        <f t="shared" si="45"/>
        <v>200</v>
      </c>
      <c r="P71" s="3">
        <f t="shared" si="45"/>
        <v>200</v>
      </c>
      <c r="Q71" s="3">
        <f t="shared" si="45"/>
        <v>200</v>
      </c>
    </row>
    <row r="72" spans="1:17" ht="26.25">
      <c r="A72" s="2" t="s">
        <v>12</v>
      </c>
      <c r="B72" s="4" t="s">
        <v>3</v>
      </c>
      <c r="C72" s="3">
        <f t="shared" si="45"/>
        <v>200</v>
      </c>
      <c r="D72" s="3">
        <f t="shared" si="45"/>
        <v>200</v>
      </c>
      <c r="E72" s="3">
        <f t="shared" si="45"/>
        <v>200</v>
      </c>
      <c r="F72" s="3">
        <f t="shared" si="45"/>
        <v>200</v>
      </c>
      <c r="G72" s="3">
        <f t="shared" si="45"/>
        <v>200</v>
      </c>
      <c r="H72" s="3">
        <f t="shared" si="45"/>
        <v>200</v>
      </c>
      <c r="I72" s="3">
        <f t="shared" si="45"/>
        <v>200</v>
      </c>
      <c r="J72" s="3">
        <f t="shared" si="45"/>
        <v>200</v>
      </c>
      <c r="K72" s="3">
        <f t="shared" si="45"/>
        <v>200</v>
      </c>
      <c r="L72" s="3">
        <f t="shared" si="45"/>
        <v>200</v>
      </c>
      <c r="M72" s="3">
        <f t="shared" si="45"/>
        <v>200</v>
      </c>
      <c r="N72" s="3">
        <f t="shared" si="45"/>
        <v>200</v>
      </c>
      <c r="O72" s="3">
        <f t="shared" si="45"/>
        <v>200</v>
      </c>
      <c r="P72" s="3">
        <f t="shared" si="45"/>
        <v>200</v>
      </c>
      <c r="Q72" s="3">
        <f t="shared" si="45"/>
        <v>200</v>
      </c>
    </row>
    <row r="73" spans="1:17" ht="30.75" customHeight="1">
      <c r="A73" s="23" t="s">
        <v>23</v>
      </c>
      <c r="B73" s="23"/>
      <c r="C73" s="18">
        <f>+C62-100496</f>
        <v>2861.444000000003</v>
      </c>
      <c r="D73" s="18">
        <f aca="true" t="shared" si="46" ref="D73:Q73">+D62-100496</f>
        <v>3745.076000000001</v>
      </c>
      <c r="E73" s="18">
        <f t="shared" si="46"/>
        <v>4643.239000000001</v>
      </c>
      <c r="F73" s="18">
        <f t="shared" si="46"/>
        <v>5539.497000000003</v>
      </c>
      <c r="G73" s="18">
        <f t="shared" si="46"/>
        <v>6462.093999999997</v>
      </c>
      <c r="H73" s="18">
        <f t="shared" si="46"/>
        <v>7376.968999999997</v>
      </c>
      <c r="I73" s="18">
        <f t="shared" si="46"/>
        <v>8301.388999999996</v>
      </c>
      <c r="J73" s="18">
        <f t="shared" si="46"/>
        <v>9205.868000000002</v>
      </c>
      <c r="K73" s="18">
        <f t="shared" si="46"/>
        <v>10071.663</v>
      </c>
      <c r="L73" s="18">
        <f t="shared" si="46"/>
        <v>10907.581000000006</v>
      </c>
      <c r="M73" s="18">
        <f t="shared" si="46"/>
        <v>11690.357000000004</v>
      </c>
      <c r="N73" s="18">
        <f t="shared" si="46"/>
        <v>12421.178</v>
      </c>
      <c r="O73" s="18">
        <f t="shared" si="46"/>
        <v>13138.792000000001</v>
      </c>
      <c r="P73" s="18">
        <f t="shared" si="46"/>
        <v>13840.748000000007</v>
      </c>
      <c r="Q73" s="18">
        <f t="shared" si="46"/>
        <v>14553.142999999996</v>
      </c>
    </row>
    <row r="74" spans="1:17" ht="15">
      <c r="A74" s="5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5.75" thickBot="1">
      <c r="A75" s="8" t="s">
        <v>20</v>
      </c>
      <c r="B75" s="10">
        <v>2014</v>
      </c>
      <c r="C75" s="10">
        <v>2015</v>
      </c>
      <c r="D75" s="10">
        <v>2016</v>
      </c>
      <c r="E75" s="10">
        <v>2017</v>
      </c>
      <c r="F75" s="10">
        <v>2018</v>
      </c>
      <c r="G75" s="10">
        <v>2019</v>
      </c>
      <c r="H75" s="10">
        <v>2020</v>
      </c>
      <c r="I75" s="10">
        <v>2021</v>
      </c>
      <c r="J75" s="10">
        <v>2022</v>
      </c>
      <c r="K75" s="10">
        <v>2023</v>
      </c>
      <c r="L75" s="10">
        <v>2024</v>
      </c>
      <c r="M75" s="10">
        <v>2025</v>
      </c>
      <c r="N75" s="10">
        <v>2026</v>
      </c>
      <c r="O75" s="10">
        <v>2027</v>
      </c>
      <c r="P75" s="10">
        <v>2028</v>
      </c>
      <c r="Q75" s="10">
        <v>2029</v>
      </c>
    </row>
    <row r="76" spans="1:17" ht="15.75" thickBot="1">
      <c r="A76" s="9" t="s">
        <v>1</v>
      </c>
      <c r="B76" s="15">
        <v>121056</v>
      </c>
      <c r="C76" s="16">
        <v>121525.781</v>
      </c>
      <c r="D76" s="16">
        <v>122058.469</v>
      </c>
      <c r="E76" s="16">
        <v>122633.279</v>
      </c>
      <c r="F76" s="16">
        <v>123211.295</v>
      </c>
      <c r="G76" s="16">
        <v>123755.618</v>
      </c>
      <c r="H76" s="16">
        <v>124335.295</v>
      </c>
      <c r="I76" s="16">
        <v>124929.509</v>
      </c>
      <c r="J76" s="16">
        <v>125527.464</v>
      </c>
      <c r="K76" s="16">
        <v>126108.691</v>
      </c>
      <c r="L76" s="16">
        <v>126683.028</v>
      </c>
      <c r="M76" s="16">
        <v>127233.954</v>
      </c>
      <c r="N76" s="16">
        <v>127773.311</v>
      </c>
      <c r="O76" s="16">
        <v>128296.267</v>
      </c>
      <c r="P76" s="16">
        <v>128833.311</v>
      </c>
      <c r="Q76" s="17">
        <v>129392.769</v>
      </c>
    </row>
    <row r="77" spans="1:17" ht="15">
      <c r="A77" s="2" t="s">
        <v>2</v>
      </c>
      <c r="B77" s="11" t="s">
        <v>3</v>
      </c>
      <c r="C77" s="12">
        <f>-1000*0.3</f>
        <v>-300</v>
      </c>
      <c r="D77" s="12">
        <f>-1000*0.2</f>
        <v>-200</v>
      </c>
      <c r="E77" s="12">
        <f>-1000*0.2</f>
        <v>-200</v>
      </c>
      <c r="F77" s="12">
        <f>-1000*0.2</f>
        <v>-200</v>
      </c>
      <c r="G77" s="12">
        <f>-1000*0.3</f>
        <v>-300</v>
      </c>
      <c r="H77" s="12">
        <f>-1000*0.2</f>
        <v>-200</v>
      </c>
      <c r="I77" s="12">
        <f aca="true" t="shared" si="47" ref="I77:N77">-1000*0.3</f>
        <v>-300</v>
      </c>
      <c r="J77" s="12">
        <f t="shared" si="47"/>
        <v>-300</v>
      </c>
      <c r="K77" s="12">
        <f t="shared" si="47"/>
        <v>-300</v>
      </c>
      <c r="L77" s="12">
        <f t="shared" si="47"/>
        <v>-300</v>
      </c>
      <c r="M77" s="12">
        <f t="shared" si="47"/>
        <v>-300</v>
      </c>
      <c r="N77" s="12">
        <f t="shared" si="47"/>
        <v>-300</v>
      </c>
      <c r="O77" s="12">
        <f>-1000*0.4</f>
        <v>-400</v>
      </c>
      <c r="P77" s="12">
        <f>-1000*0.4</f>
        <v>-400</v>
      </c>
      <c r="Q77" s="12">
        <f>-1000*0.4</f>
        <v>-400</v>
      </c>
    </row>
    <row r="78" spans="1:17" ht="15">
      <c r="A78" s="2" t="s">
        <v>4</v>
      </c>
      <c r="B78" s="4" t="s">
        <v>3</v>
      </c>
      <c r="C78" s="3">
        <f>1000*1</f>
        <v>1000</v>
      </c>
      <c r="D78" s="3">
        <f>1000*1</f>
        <v>1000</v>
      </c>
      <c r="E78" s="3">
        <f>1000*1.1</f>
        <v>1100</v>
      </c>
      <c r="F78" s="3">
        <f aca="true" t="shared" si="48" ref="F78:Q78">1000*1.1</f>
        <v>1100</v>
      </c>
      <c r="G78" s="3">
        <f t="shared" si="48"/>
        <v>1100</v>
      </c>
      <c r="H78" s="3">
        <f t="shared" si="48"/>
        <v>1100</v>
      </c>
      <c r="I78" s="3">
        <f t="shared" si="48"/>
        <v>1100</v>
      </c>
      <c r="J78" s="3">
        <f t="shared" si="48"/>
        <v>1100</v>
      </c>
      <c r="K78" s="3">
        <f t="shared" si="48"/>
        <v>1100</v>
      </c>
      <c r="L78" s="3">
        <f t="shared" si="48"/>
        <v>1100</v>
      </c>
      <c r="M78" s="3">
        <f t="shared" si="48"/>
        <v>1100</v>
      </c>
      <c r="N78" s="3">
        <f t="shared" si="48"/>
        <v>1100</v>
      </c>
      <c r="O78" s="3">
        <f t="shared" si="48"/>
        <v>1100</v>
      </c>
      <c r="P78" s="3">
        <f t="shared" si="48"/>
        <v>1100</v>
      </c>
      <c r="Q78" s="3">
        <f t="shared" si="48"/>
        <v>1100</v>
      </c>
    </row>
    <row r="79" spans="1:17" ht="15">
      <c r="A79" s="2" t="s">
        <v>5</v>
      </c>
      <c r="B79" s="4" t="s">
        <v>3</v>
      </c>
      <c r="C79" s="3">
        <f aca="true" t="shared" si="49" ref="C79:I79">1000*1.3</f>
        <v>1300</v>
      </c>
      <c r="D79" s="3">
        <f t="shared" si="49"/>
        <v>1300</v>
      </c>
      <c r="E79" s="3">
        <f t="shared" si="49"/>
        <v>1300</v>
      </c>
      <c r="F79" s="3">
        <f t="shared" si="49"/>
        <v>1300</v>
      </c>
      <c r="G79" s="3">
        <f t="shared" si="49"/>
        <v>1300</v>
      </c>
      <c r="H79" s="3">
        <f t="shared" si="49"/>
        <v>1300</v>
      </c>
      <c r="I79" s="3">
        <f t="shared" si="49"/>
        <v>1300</v>
      </c>
      <c r="J79" s="3">
        <f>1000*1.3</f>
        <v>1300</v>
      </c>
      <c r="K79" s="3">
        <f>1000*1.4</f>
        <v>1400</v>
      </c>
      <c r="L79" s="3">
        <f>1000*1.4</f>
        <v>1400</v>
      </c>
      <c r="M79" s="3">
        <f>1000*1.4</f>
        <v>1400</v>
      </c>
      <c r="N79" s="3">
        <f>1000*1.4</f>
        <v>1400</v>
      </c>
      <c r="O79" s="3">
        <f>1000*1.5</f>
        <v>1500</v>
      </c>
      <c r="P79" s="3">
        <f>1000*1.5</f>
        <v>1500</v>
      </c>
      <c r="Q79" s="3">
        <f>1000*1.5</f>
        <v>1500</v>
      </c>
    </row>
    <row r="80" spans="1:17" ht="15">
      <c r="A80" s="2" t="s">
        <v>6</v>
      </c>
      <c r="B80" s="4" t="s">
        <v>3</v>
      </c>
      <c r="C80" s="3">
        <f>1000*0.8</f>
        <v>800</v>
      </c>
      <c r="D80" s="3">
        <f>1000*0.7</f>
        <v>700</v>
      </c>
      <c r="E80" s="3">
        <f>1000*0.8</f>
        <v>800</v>
      </c>
      <c r="F80" s="3">
        <f>1000*0.8</f>
        <v>800</v>
      </c>
      <c r="G80" s="3">
        <f>1000*0.8</f>
        <v>800</v>
      </c>
      <c r="H80" s="3">
        <f>1000*0.8</f>
        <v>800</v>
      </c>
      <c r="I80" s="3">
        <f>1000*0.8</f>
        <v>800</v>
      </c>
      <c r="J80" s="3">
        <f>1000*0.9</f>
        <v>900</v>
      </c>
      <c r="K80" s="3">
        <f aca="true" t="shared" si="50" ref="K80:P80">1000*0.9</f>
        <v>900</v>
      </c>
      <c r="L80" s="3">
        <f t="shared" si="50"/>
        <v>900</v>
      </c>
      <c r="M80" s="3">
        <f t="shared" si="50"/>
        <v>900</v>
      </c>
      <c r="N80" s="3">
        <f t="shared" si="50"/>
        <v>900</v>
      </c>
      <c r="O80" s="3">
        <f t="shared" si="50"/>
        <v>900</v>
      </c>
      <c r="P80" s="3">
        <f t="shared" si="50"/>
        <v>900</v>
      </c>
      <c r="Q80" s="3">
        <f>1000*1</f>
        <v>1000</v>
      </c>
    </row>
    <row r="81" spans="1:17" ht="15">
      <c r="A81" s="2" t="s">
        <v>7</v>
      </c>
      <c r="B81" s="4" t="s">
        <v>3</v>
      </c>
      <c r="C81" s="3">
        <f>1000*6</f>
        <v>6000</v>
      </c>
      <c r="D81" s="3">
        <f>1000*6</f>
        <v>6000</v>
      </c>
      <c r="E81" s="3">
        <f>1000*6</f>
        <v>6000</v>
      </c>
      <c r="F81" s="3">
        <f>1000*6.1</f>
        <v>6100</v>
      </c>
      <c r="G81" s="3">
        <f>1000*6.1</f>
        <v>6100</v>
      </c>
      <c r="H81" s="3">
        <f>1000*6.1</f>
        <v>6100</v>
      </c>
      <c r="I81" s="3">
        <f>1000*6.1</f>
        <v>6100</v>
      </c>
      <c r="J81" s="3">
        <f>1000*6.2</f>
        <v>6200</v>
      </c>
      <c r="K81" s="3">
        <f>1000*6.2</f>
        <v>6200</v>
      </c>
      <c r="L81" s="3">
        <f>1000*6.2</f>
        <v>6200</v>
      </c>
      <c r="M81" s="3">
        <f>1000*6.2</f>
        <v>6200</v>
      </c>
      <c r="N81" s="3">
        <f>1000*6.3</f>
        <v>6300</v>
      </c>
      <c r="O81" s="3">
        <f>1000*6.3</f>
        <v>6300</v>
      </c>
      <c r="P81" s="3">
        <f>1000*6.3</f>
        <v>6300</v>
      </c>
      <c r="Q81" s="3">
        <f>1000*6.4</f>
        <v>6400</v>
      </c>
    </row>
    <row r="82" spans="1:17" ht="15">
      <c r="A82" s="2" t="s">
        <v>8</v>
      </c>
      <c r="B82" s="4" t="s">
        <v>3</v>
      </c>
      <c r="C82" s="3">
        <f>1000*5.5</f>
        <v>5500</v>
      </c>
      <c r="D82" s="3">
        <f>1000*5.5</f>
        <v>5500</v>
      </c>
      <c r="E82" s="3">
        <f>1000*5.5</f>
        <v>5500</v>
      </c>
      <c r="F82" s="3">
        <f>1000*5.5</f>
        <v>5500</v>
      </c>
      <c r="G82" s="3">
        <f>1000*5.5</f>
        <v>5500</v>
      </c>
      <c r="H82" s="3">
        <f>1000*5.4</f>
        <v>5400</v>
      </c>
      <c r="I82" s="3">
        <f>1000*5.4</f>
        <v>5400</v>
      </c>
      <c r="J82" s="3">
        <f>1000*5.4</f>
        <v>5400</v>
      </c>
      <c r="K82" s="3">
        <f>1000*5.4</f>
        <v>5400</v>
      </c>
      <c r="L82" s="3">
        <f aca="true" t="shared" si="51" ref="L82:Q82">1000*5.5</f>
        <v>5500</v>
      </c>
      <c r="M82" s="3">
        <f t="shared" si="51"/>
        <v>5500</v>
      </c>
      <c r="N82" s="3">
        <f t="shared" si="51"/>
        <v>5500</v>
      </c>
      <c r="O82" s="3">
        <f t="shared" si="51"/>
        <v>5500</v>
      </c>
      <c r="P82" s="3">
        <f t="shared" si="51"/>
        <v>5500</v>
      </c>
      <c r="Q82" s="3">
        <f t="shared" si="51"/>
        <v>5500</v>
      </c>
    </row>
    <row r="83" spans="1:17" ht="15">
      <c r="A83" s="2" t="s">
        <v>9</v>
      </c>
      <c r="B83" s="4" t="s">
        <v>3</v>
      </c>
      <c r="C83" s="3">
        <f>1000*0.9</f>
        <v>900</v>
      </c>
      <c r="D83" s="3">
        <f>1000*0.8</f>
        <v>800</v>
      </c>
      <c r="E83" s="3">
        <f aca="true" t="shared" si="52" ref="E83:Q83">1000*0.7</f>
        <v>700</v>
      </c>
      <c r="F83" s="3">
        <f t="shared" si="52"/>
        <v>700</v>
      </c>
      <c r="G83" s="3">
        <f t="shared" si="52"/>
        <v>700</v>
      </c>
      <c r="H83" s="3">
        <f t="shared" si="52"/>
        <v>700</v>
      </c>
      <c r="I83" s="3">
        <f t="shared" si="52"/>
        <v>700</v>
      </c>
      <c r="J83" s="3">
        <f t="shared" si="52"/>
        <v>700</v>
      </c>
      <c r="K83" s="3">
        <f t="shared" si="52"/>
        <v>700</v>
      </c>
      <c r="L83" s="3">
        <f t="shared" si="52"/>
        <v>700</v>
      </c>
      <c r="M83" s="3">
        <f t="shared" si="52"/>
        <v>700</v>
      </c>
      <c r="N83" s="3">
        <f t="shared" si="52"/>
        <v>700</v>
      </c>
      <c r="O83" s="3">
        <f t="shared" si="52"/>
        <v>700</v>
      </c>
      <c r="P83" s="3">
        <f t="shared" si="52"/>
        <v>700</v>
      </c>
      <c r="Q83" s="3">
        <f t="shared" si="52"/>
        <v>700</v>
      </c>
    </row>
    <row r="84" spans="1:17" ht="26.25">
      <c r="A84" s="2" t="s">
        <v>10</v>
      </c>
      <c r="B84" s="4" t="s">
        <v>3</v>
      </c>
      <c r="C84" s="3">
        <f aca="true" t="shared" si="53" ref="C84:Q84">1000*0.5</f>
        <v>500</v>
      </c>
      <c r="D84" s="3">
        <f t="shared" si="53"/>
        <v>500</v>
      </c>
      <c r="E84" s="3">
        <f t="shared" si="53"/>
        <v>500</v>
      </c>
      <c r="F84" s="3">
        <f t="shared" si="53"/>
        <v>500</v>
      </c>
      <c r="G84" s="3">
        <f t="shared" si="53"/>
        <v>500</v>
      </c>
      <c r="H84" s="3">
        <f t="shared" si="53"/>
        <v>500</v>
      </c>
      <c r="I84" s="3">
        <f t="shared" si="53"/>
        <v>500</v>
      </c>
      <c r="J84" s="3">
        <f t="shared" si="53"/>
        <v>500</v>
      </c>
      <c r="K84" s="3">
        <f t="shared" si="53"/>
        <v>500</v>
      </c>
      <c r="L84" s="3">
        <f t="shared" si="53"/>
        <v>500</v>
      </c>
      <c r="M84" s="3">
        <f t="shared" si="53"/>
        <v>500</v>
      </c>
      <c r="N84" s="3">
        <f t="shared" si="53"/>
        <v>500</v>
      </c>
      <c r="O84" s="3">
        <f t="shared" si="53"/>
        <v>500</v>
      </c>
      <c r="P84" s="3">
        <f t="shared" si="53"/>
        <v>500</v>
      </c>
      <c r="Q84" s="3">
        <f t="shared" si="53"/>
        <v>500</v>
      </c>
    </row>
    <row r="85" spans="1:17" ht="26.25">
      <c r="A85" s="2" t="s">
        <v>11</v>
      </c>
      <c r="B85" s="4" t="s">
        <v>3</v>
      </c>
      <c r="C85" s="3">
        <f aca="true" t="shared" si="54" ref="C85:Q85">1000*0.2</f>
        <v>200</v>
      </c>
      <c r="D85" s="3">
        <f t="shared" si="54"/>
        <v>200</v>
      </c>
      <c r="E85" s="3">
        <f t="shared" si="54"/>
        <v>200</v>
      </c>
      <c r="F85" s="3">
        <f t="shared" si="54"/>
        <v>200</v>
      </c>
      <c r="G85" s="3">
        <f t="shared" si="54"/>
        <v>200</v>
      </c>
      <c r="H85" s="3">
        <f t="shared" si="54"/>
        <v>200</v>
      </c>
      <c r="I85" s="3">
        <f t="shared" si="54"/>
        <v>200</v>
      </c>
      <c r="J85" s="3">
        <f t="shared" si="54"/>
        <v>200</v>
      </c>
      <c r="K85" s="3">
        <f t="shared" si="54"/>
        <v>200</v>
      </c>
      <c r="L85" s="3">
        <f t="shared" si="54"/>
        <v>200</v>
      </c>
      <c r="M85" s="3">
        <f t="shared" si="54"/>
        <v>200</v>
      </c>
      <c r="N85" s="3">
        <f t="shared" si="54"/>
        <v>200</v>
      </c>
      <c r="O85" s="3">
        <f t="shared" si="54"/>
        <v>200</v>
      </c>
      <c r="P85" s="3">
        <f t="shared" si="54"/>
        <v>200</v>
      </c>
      <c r="Q85" s="3">
        <f t="shared" si="54"/>
        <v>200</v>
      </c>
    </row>
    <row r="86" spans="1:17" ht="26.25">
      <c r="A86" s="2" t="s">
        <v>12</v>
      </c>
      <c r="B86" s="4" t="s">
        <v>3</v>
      </c>
      <c r="C86" s="3">
        <f>1000*0.3</f>
        <v>300</v>
      </c>
      <c r="D86" s="3">
        <f aca="true" t="shared" si="55" ref="D86:Q86">1000*0.3</f>
        <v>300</v>
      </c>
      <c r="E86" s="3">
        <f t="shared" si="55"/>
        <v>300</v>
      </c>
      <c r="F86" s="3">
        <f t="shared" si="55"/>
        <v>300</v>
      </c>
      <c r="G86" s="3">
        <f t="shared" si="55"/>
        <v>300</v>
      </c>
      <c r="H86" s="3">
        <f t="shared" si="55"/>
        <v>300</v>
      </c>
      <c r="I86" s="3">
        <f t="shared" si="55"/>
        <v>300</v>
      </c>
      <c r="J86" s="3">
        <f t="shared" si="55"/>
        <v>300</v>
      </c>
      <c r="K86" s="3">
        <f t="shared" si="55"/>
        <v>300</v>
      </c>
      <c r="L86" s="3">
        <f t="shared" si="55"/>
        <v>300</v>
      </c>
      <c r="M86" s="3">
        <f t="shared" si="55"/>
        <v>300</v>
      </c>
      <c r="N86" s="3">
        <f t="shared" si="55"/>
        <v>300</v>
      </c>
      <c r="O86" s="3">
        <f t="shared" si="55"/>
        <v>300</v>
      </c>
      <c r="P86" s="3">
        <f t="shared" si="55"/>
        <v>300</v>
      </c>
      <c r="Q86" s="3">
        <f t="shared" si="55"/>
        <v>300</v>
      </c>
    </row>
    <row r="87" spans="1:17" ht="29.25" customHeight="1">
      <c r="A87" s="23" t="s">
        <v>24</v>
      </c>
      <c r="B87" s="23"/>
      <c r="C87" s="18">
        <f>+C76-120824</f>
        <v>701.7810000000027</v>
      </c>
      <c r="D87" s="18">
        <f aca="true" t="shared" si="56" ref="D87:Q87">+D76-120824</f>
        <v>1234.4689999999973</v>
      </c>
      <c r="E87" s="18">
        <f t="shared" si="56"/>
        <v>1809.278999999995</v>
      </c>
      <c r="F87" s="18">
        <f t="shared" si="56"/>
        <v>2387.2949999999983</v>
      </c>
      <c r="G87" s="18">
        <f t="shared" si="56"/>
        <v>2931.618000000002</v>
      </c>
      <c r="H87" s="18">
        <f t="shared" si="56"/>
        <v>3511.2949999999983</v>
      </c>
      <c r="I87" s="18">
        <f t="shared" si="56"/>
        <v>4105.5090000000055</v>
      </c>
      <c r="J87" s="18">
        <f t="shared" si="56"/>
        <v>4703.464000000007</v>
      </c>
      <c r="K87" s="18">
        <f t="shared" si="56"/>
        <v>5284.691000000006</v>
      </c>
      <c r="L87" s="18">
        <f t="shared" si="56"/>
        <v>5859.028000000006</v>
      </c>
      <c r="M87" s="18">
        <f t="shared" si="56"/>
        <v>6409.953999999998</v>
      </c>
      <c r="N87" s="18">
        <f t="shared" si="56"/>
        <v>6949.3110000000015</v>
      </c>
      <c r="O87" s="18">
        <f t="shared" si="56"/>
        <v>7472.267000000007</v>
      </c>
      <c r="P87" s="18">
        <f t="shared" si="56"/>
        <v>8009.3110000000015</v>
      </c>
      <c r="Q87" s="18">
        <f t="shared" si="56"/>
        <v>8568.769</v>
      </c>
    </row>
  </sheetData>
  <sheetProtection password="B12B" sheet="1"/>
  <mergeCells count="6">
    <mergeCell ref="A14:B14"/>
    <mergeCell ref="A29:B29"/>
    <mergeCell ref="A43:B43"/>
    <mergeCell ref="A58:B58"/>
    <mergeCell ref="A73:B73"/>
    <mergeCell ref="A87:B87"/>
  </mergeCells>
  <printOptions/>
  <pageMargins left="0.25" right="0.25" top="0.75" bottom="0.75" header="0.3" footer="0.3"/>
  <pageSetup fitToHeight="0" fitToWidth="1" horizontalDpi="600" verticalDpi="600" orientation="landscape" paperSize="9" scale="66" r:id="rId1"/>
  <ignoredErrors>
    <ignoredError sqref="F20 L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Bullen</dc:creator>
  <cp:keywords/>
  <dc:description/>
  <cp:lastModifiedBy>Michael Martin</cp:lastModifiedBy>
  <cp:lastPrinted>2016-09-26T21:19:21Z</cp:lastPrinted>
  <dcterms:created xsi:type="dcterms:W3CDTF">2016-05-26T10:26:19Z</dcterms:created>
  <dcterms:modified xsi:type="dcterms:W3CDTF">2016-09-29T09:49:16Z</dcterms:modified>
  <cp:category/>
  <cp:version/>
  <cp:contentType/>
  <cp:contentStatus/>
</cp:coreProperties>
</file>